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\\kenshinsvr\新_Web2\☆申込書テンプレート\2026年度\2026ホームページ申請用\"/>
    </mc:Choice>
  </mc:AlternateContent>
  <xr:revisionPtr revIDLastSave="0" documentId="8_{08764BC6-1A2A-4486-BDE2-DDEDBCF941D2}" xr6:coauthVersionLast="36" xr6:coauthVersionMax="36" xr10:uidLastSave="{00000000-0000-0000-0000-000000000000}"/>
  <bookViews>
    <workbookView xWindow="0" yWindow="0" windowWidth="21570" windowHeight="10470" xr2:uid="{41A17804-2CF0-4ADB-BBCA-80E25DBBEB5E}"/>
  </bookViews>
  <sheets>
    <sheet name="Sheet1 (2)" sheetId="2" r:id="rId1"/>
  </sheets>
  <definedNames>
    <definedName name="・健歴_受診日.カナ氏名_1" comment="印刷フィールド" localSheetId="0">'Sheet1 (2)'!#REF!</definedName>
    <definedName name="・健歴_受診日.健診区分コード_1" comment="印刷フィールド" localSheetId="0">'Sheet1 (2)'!#REF!</definedName>
    <definedName name="・健歴_受診日.氏名_1" comment="印刷フィールド" localSheetId="0">'Sheet1 (2)'!#REF!</definedName>
    <definedName name="・健歴_受診日.受診者コード_1" comment="印刷フィールド" localSheetId="0">'Sheet1 (2)'!#REF!</definedName>
    <definedName name="・健歴_受診日.申込団体コード_1" comment="印刷フィールド" localSheetId="0">'Sheet1 (2)'!$F$6</definedName>
    <definedName name="・健歴_受診日.申込団体印字名称_1" comment="印刷フィールド" localSheetId="0">'Sheet1 (2)'!$X$6</definedName>
    <definedName name="・健歴_受診日.性別名称_1" comment="印刷フィールド" localSheetId="0">'Sheet1 (2)'!#REF!</definedName>
    <definedName name="・健歴_受診日.生年月日_1" comment="印刷フィールド" localSheetId="0">'Sheet1 (2)'!#REF!</definedName>
    <definedName name="・健歴_受診日.保険記号_1" comment="印刷フィールド" localSheetId="0">'Sheet1 (2)'!#REF!</definedName>
    <definedName name="・健歴_受診日.保険者番号_1" comment="印刷フィールド" localSheetId="0">'Sheet1 (2)'!#REF!</definedName>
    <definedName name="・健歴_受診日.保険番号_1" comment="印刷フィールド" localSheetId="0">'Sheet1 (2)'!#REF!</definedName>
    <definedName name="・健歴_受診日.本人区分名称_1" comment="印刷フィールド" localSheetId="0">'Sheet1 (2)'!#REF!</definedName>
    <definedName name="_xlnm.Print_Area" localSheetId="0">'Sheet1 (2)'!$A$1:$CZ$28</definedName>
    <definedName name="_xlnm.Print_Titles" localSheetId="0">'Sheet1 (2)'!$1:$16</definedName>
    <definedName name="V・健歴_受診日.定数_画面指定_対象期間_開始_1" comment="印刷フィールド" localSheetId="0">'Sheet1 (2)'!$DC$2</definedName>
    <definedName name="行の範囲" localSheetId="0">'Sheet1 (2)'!#REF!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28" i="2" l="1"/>
  <c r="DS28" i="2"/>
  <c r="EM28" i="2" s="1"/>
  <c r="DO28" i="2"/>
  <c r="DN28" i="2"/>
  <c r="DM28" i="2"/>
  <c r="DL28" i="2"/>
  <c r="DK28" i="2"/>
  <c r="BG28" i="2"/>
  <c r="AN28" i="2"/>
  <c r="DT28" i="2" s="1"/>
  <c r="A28" i="2"/>
  <c r="EI27" i="2"/>
  <c r="DO27" i="2"/>
  <c r="DN27" i="2"/>
  <c r="DM27" i="2"/>
  <c r="DL27" i="2"/>
  <c r="DK27" i="2"/>
  <c r="BG27" i="2"/>
  <c r="AN27" i="2"/>
  <c r="DI27" i="2" s="1"/>
  <c r="A27" i="2"/>
  <c r="EI26" i="2"/>
  <c r="DT26" i="2"/>
  <c r="DS26" i="2"/>
  <c r="EM26" i="2" s="1"/>
  <c r="DO26" i="2"/>
  <c r="DN26" i="2"/>
  <c r="DM26" i="2"/>
  <c r="DL26" i="2"/>
  <c r="DK26" i="2"/>
  <c r="DI26" i="2"/>
  <c r="BG26" i="2"/>
  <c r="AN26" i="2"/>
  <c r="A26" i="2"/>
  <c r="EI25" i="2"/>
  <c r="DO25" i="2"/>
  <c r="DN25" i="2"/>
  <c r="DM25" i="2"/>
  <c r="DL25" i="2"/>
  <c r="DK25" i="2"/>
  <c r="BG25" i="2"/>
  <c r="AN25" i="2"/>
  <c r="DQ25" i="2" s="1"/>
  <c r="A25" i="2"/>
  <c r="EI24" i="2"/>
  <c r="DQ24" i="2"/>
  <c r="DO24" i="2"/>
  <c r="DN24" i="2"/>
  <c r="DM24" i="2"/>
  <c r="DL24" i="2"/>
  <c r="DK24" i="2"/>
  <c r="BG24" i="2"/>
  <c r="AN24" i="2"/>
  <c r="DT24" i="2" s="1"/>
  <c r="A24" i="2"/>
  <c r="EI23" i="2"/>
  <c r="DT23" i="2"/>
  <c r="DS23" i="2"/>
  <c r="EM23" i="2" s="1"/>
  <c r="DO23" i="2"/>
  <c r="DN23" i="2"/>
  <c r="DM23" i="2"/>
  <c r="DL23" i="2"/>
  <c r="DK23" i="2"/>
  <c r="DI23" i="2"/>
  <c r="BG23" i="2"/>
  <c r="AN23" i="2"/>
  <c r="DQ23" i="2" s="1"/>
  <c r="A23" i="2"/>
  <c r="EI22" i="2"/>
  <c r="DS22" i="2"/>
  <c r="EM22" i="2" s="1"/>
  <c r="DQ22" i="2"/>
  <c r="DO22" i="2"/>
  <c r="DN22" i="2"/>
  <c r="DM22" i="2"/>
  <c r="DL22" i="2"/>
  <c r="DK22" i="2"/>
  <c r="DI22" i="2"/>
  <c r="BG22" i="2"/>
  <c r="AN22" i="2"/>
  <c r="A22" i="2"/>
  <c r="EI21" i="2"/>
  <c r="BG21" i="2" s="1"/>
  <c r="DS21" i="2"/>
  <c r="EM21" i="2" s="1"/>
  <c r="DO21" i="2"/>
  <c r="DN21" i="2"/>
  <c r="DM21" i="2"/>
  <c r="DL21" i="2"/>
  <c r="DK21" i="2"/>
  <c r="DI21" i="2"/>
  <c r="AN21" i="2"/>
  <c r="DT21" i="2" s="1"/>
  <c r="A21" i="2"/>
  <c r="EI20" i="2"/>
  <c r="DT20" i="2"/>
  <c r="DS20" i="2"/>
  <c r="EM20" i="2" s="1"/>
  <c r="DQ20" i="2"/>
  <c r="DO20" i="2"/>
  <c r="DN20" i="2"/>
  <c r="DM20" i="2"/>
  <c r="DL20" i="2"/>
  <c r="DK20" i="2"/>
  <c r="DI20" i="2"/>
  <c r="BG20" i="2"/>
  <c r="AN20" i="2"/>
  <c r="A20" i="2"/>
  <c r="EI19" i="2"/>
  <c r="BG19" i="2" s="1"/>
  <c r="DQ19" i="2"/>
  <c r="DO19" i="2"/>
  <c r="DN19" i="2"/>
  <c r="DM19" i="2"/>
  <c r="DL19" i="2"/>
  <c r="DK19" i="2"/>
  <c r="AN19" i="2"/>
  <c r="DP19" i="2" s="1"/>
  <c r="A19" i="2"/>
  <c r="EI18" i="2"/>
  <c r="DT18" i="2"/>
  <c r="DO18" i="2"/>
  <c r="DN18" i="2"/>
  <c r="DM18" i="2"/>
  <c r="DL18" i="2"/>
  <c r="DK18" i="2"/>
  <c r="BG18" i="2"/>
  <c r="AN18" i="2"/>
  <c r="A18" i="2"/>
  <c r="EI17" i="2"/>
  <c r="BG17" i="2" s="1"/>
  <c r="DT17" i="2"/>
  <c r="DS17" i="2"/>
  <c r="EM17" i="2" s="1"/>
  <c r="CU17" i="2" s="1"/>
  <c r="DO17" i="2"/>
  <c r="DN17" i="2"/>
  <c r="DM17" i="2"/>
  <c r="DL17" i="2"/>
  <c r="DK17" i="2"/>
  <c r="DI17" i="2"/>
  <c r="AN17" i="2"/>
  <c r="DQ17" i="2" s="1"/>
  <c r="A17" i="2"/>
  <c r="Z1" i="2"/>
  <c r="DG27" i="2" s="1"/>
  <c r="DP25" i="2" l="1"/>
  <c r="DU25" i="2" s="1"/>
  <c r="EG25" i="2" s="1"/>
  <c r="DI25" i="2"/>
  <c r="DS25" i="2"/>
  <c r="EM25" i="2" s="1"/>
  <c r="DP17" i="2"/>
  <c r="DU17" i="2" s="1"/>
  <c r="EE17" i="2" s="1"/>
  <c r="DP23" i="2"/>
  <c r="DU23" i="2" s="1"/>
  <c r="DY23" i="2" s="1"/>
  <c r="DI24" i="2"/>
  <c r="DS24" i="2"/>
  <c r="EM24" i="2" s="1"/>
  <c r="CU24" i="2" s="1"/>
  <c r="DT25" i="2"/>
  <c r="DR18" i="2"/>
  <c r="DP18" i="2"/>
  <c r="DQ18" i="2"/>
  <c r="DI19" i="2"/>
  <c r="DS19" i="2"/>
  <c r="EM19" i="2" s="1"/>
  <c r="CO19" i="2" s="1"/>
  <c r="DI18" i="2"/>
  <c r="DS18" i="2"/>
  <c r="EM18" i="2" s="1"/>
  <c r="CI18" i="2" s="1"/>
  <c r="DT19" i="2"/>
  <c r="DU19" i="2" s="1"/>
  <c r="DR22" i="2"/>
  <c r="DP22" i="2"/>
  <c r="DP27" i="2"/>
  <c r="DR26" i="2"/>
  <c r="DP26" i="2"/>
  <c r="DQ27" i="2"/>
  <c r="DP21" i="2"/>
  <c r="DU21" i="2" s="1"/>
  <c r="EF21" i="2" s="1"/>
  <c r="DR20" i="2"/>
  <c r="DP20" i="2"/>
  <c r="DU20" i="2" s="1"/>
  <c r="EB20" i="2" s="1"/>
  <c r="DQ21" i="2"/>
  <c r="DT22" i="2"/>
  <c r="DQ26" i="2"/>
  <c r="DR24" i="2"/>
  <c r="DP24" i="2"/>
  <c r="DU24" i="2" s="1"/>
  <c r="EB24" i="2" s="1"/>
  <c r="CU19" i="2"/>
  <c r="CI19" i="2"/>
  <c r="EF23" i="2"/>
  <c r="EE23" i="2"/>
  <c r="ED23" i="2"/>
  <c r="EC23" i="2"/>
  <c r="EB23" i="2"/>
  <c r="EG23" i="2"/>
  <c r="EF17" i="2"/>
  <c r="ED17" i="2"/>
  <c r="EC17" i="2"/>
  <c r="CU23" i="2"/>
  <c r="CO23" i="2"/>
  <c r="CI23" i="2"/>
  <c r="CU25" i="2"/>
  <c r="CO25" i="2"/>
  <c r="CI25" i="2"/>
  <c r="CU22" i="2"/>
  <c r="CO22" i="2"/>
  <c r="CI22" i="2"/>
  <c r="CU21" i="2"/>
  <c r="CO21" i="2"/>
  <c r="CI21" i="2"/>
  <c r="EE25" i="2"/>
  <c r="ED25" i="2"/>
  <c r="EB25" i="2"/>
  <c r="DY25" i="2"/>
  <c r="CU26" i="2"/>
  <c r="CO26" i="2"/>
  <c r="CI26" i="2"/>
  <c r="CU28" i="2"/>
  <c r="CO28" i="2"/>
  <c r="CI28" i="2"/>
  <c r="CU20" i="2"/>
  <c r="CO20" i="2"/>
  <c r="CI20" i="2"/>
  <c r="EC20" i="2"/>
  <c r="EC24" i="2"/>
  <c r="DJ17" i="2"/>
  <c r="DR17" i="2"/>
  <c r="EA17" i="2" s="1"/>
  <c r="DJ19" i="2"/>
  <c r="DV19" i="2" s="1"/>
  <c r="DR19" i="2"/>
  <c r="DJ21" i="2"/>
  <c r="DR21" i="2"/>
  <c r="DJ23" i="2"/>
  <c r="DR23" i="2"/>
  <c r="EA23" i="2" s="1"/>
  <c r="DV24" i="2"/>
  <c r="ED24" i="2"/>
  <c r="DJ25" i="2"/>
  <c r="DV25" i="2" s="1"/>
  <c r="DR25" i="2"/>
  <c r="EA25" i="2" s="1"/>
  <c r="DJ27" i="2"/>
  <c r="DV27" i="2" s="1"/>
  <c r="DR27" i="2"/>
  <c r="EE20" i="2"/>
  <c r="EE24" i="2"/>
  <c r="DS27" i="2"/>
  <c r="EM27" i="2" s="1"/>
  <c r="DG18" i="2"/>
  <c r="DG20" i="2"/>
  <c r="EF20" i="2"/>
  <c r="DG22" i="2"/>
  <c r="DG24" i="2"/>
  <c r="EF24" i="2"/>
  <c r="DG26" i="2"/>
  <c r="DT27" i="2"/>
  <c r="DU27" i="2" s="1"/>
  <c r="DG28" i="2"/>
  <c r="DP28" i="2"/>
  <c r="CI17" i="2"/>
  <c r="DY20" i="2"/>
  <c r="DY24" i="2"/>
  <c r="EG24" i="2"/>
  <c r="DI28" i="2"/>
  <c r="DQ28" i="2"/>
  <c r="EG20" i="2"/>
  <c r="CO17" i="2"/>
  <c r="DJ18" i="2"/>
  <c r="DJ20" i="2"/>
  <c r="DV20" i="2" s="1"/>
  <c r="DJ22" i="2"/>
  <c r="DJ24" i="2"/>
  <c r="DZ24" i="2"/>
  <c r="DJ26" i="2"/>
  <c r="DV26" i="2" s="1"/>
  <c r="DJ28" i="2"/>
  <c r="DX28" i="2" s="1"/>
  <c r="DR28" i="2"/>
  <c r="EA20" i="2"/>
  <c r="EA24" i="2"/>
  <c r="DG17" i="2"/>
  <c r="DG19" i="2"/>
  <c r="DG21" i="2"/>
  <c r="DG23" i="2"/>
  <c r="DG25" i="2"/>
  <c r="Z3" i="2"/>
  <c r="EF19" i="2" l="1"/>
  <c r="DY19" i="2"/>
  <c r="EE19" i="2"/>
  <c r="ED19" i="2"/>
  <c r="EC19" i="2"/>
  <c r="EB19" i="2"/>
  <c r="EG19" i="2"/>
  <c r="ED20" i="2"/>
  <c r="EC25" i="2"/>
  <c r="EG21" i="2"/>
  <c r="CO18" i="2"/>
  <c r="DZ21" i="2"/>
  <c r="EB17" i="2"/>
  <c r="CU18" i="2"/>
  <c r="DU26" i="2"/>
  <c r="EA19" i="2"/>
  <c r="EB21" i="2"/>
  <c r="DV28" i="2"/>
  <c r="EF25" i="2"/>
  <c r="EC21" i="2"/>
  <c r="DY17" i="2"/>
  <c r="CI24" i="2"/>
  <c r="DX26" i="2"/>
  <c r="EH20" i="2"/>
  <c r="AP20" i="2" s="1"/>
  <c r="DZ20" i="2"/>
  <c r="DW28" i="2"/>
  <c r="ED21" i="2"/>
  <c r="EG17" i="2"/>
  <c r="CO24" i="2"/>
  <c r="DU22" i="2"/>
  <c r="DU18" i="2"/>
  <c r="EE21" i="2"/>
  <c r="EH21" i="2" s="1"/>
  <c r="AP21" i="2" s="1"/>
  <c r="DY21" i="2"/>
  <c r="EA21" i="2"/>
  <c r="EF27" i="2"/>
  <c r="EE27" i="2"/>
  <c r="ED27" i="2"/>
  <c r="EC27" i="2"/>
  <c r="EB27" i="2"/>
  <c r="EA27" i="2"/>
  <c r="DZ27" i="2"/>
  <c r="EG27" i="2"/>
  <c r="DY27" i="2"/>
  <c r="DX21" i="2"/>
  <c r="DW21" i="2"/>
  <c r="DX20" i="2"/>
  <c r="DW20" i="2"/>
  <c r="DV21" i="2"/>
  <c r="DX22" i="2"/>
  <c r="DW22" i="2"/>
  <c r="DX17" i="2"/>
  <c r="DW17" i="2"/>
  <c r="DX18" i="2"/>
  <c r="DW18" i="2"/>
  <c r="CU27" i="2"/>
  <c r="CO27" i="2"/>
  <c r="CI27" i="2"/>
  <c r="DZ19" i="2"/>
  <c r="EH19" i="2" s="1"/>
  <c r="AP19" i="2" s="1"/>
  <c r="DZ25" i="2"/>
  <c r="EH25" i="2" s="1"/>
  <c r="AP25" i="2" s="1"/>
  <c r="DV17" i="2"/>
  <c r="DU28" i="2"/>
  <c r="DX27" i="2"/>
  <c r="DW27" i="2"/>
  <c r="DX23" i="2"/>
  <c r="DW23" i="2"/>
  <c r="DX19" i="2"/>
  <c r="DW19" i="2"/>
  <c r="DV23" i="2"/>
  <c r="EH23" i="2"/>
  <c r="AP23" i="2" s="1"/>
  <c r="DX25" i="2"/>
  <c r="DW25" i="2"/>
  <c r="EH24" i="2"/>
  <c r="AP24" i="2" s="1"/>
  <c r="DW26" i="2"/>
  <c r="DZ17" i="2"/>
  <c r="EH17" i="2" s="1"/>
  <c r="AP17" i="2" s="1"/>
  <c r="DX24" i="2"/>
  <c r="DW24" i="2"/>
  <c r="DV22" i="2"/>
  <c r="DV18" i="2"/>
  <c r="DZ23" i="2"/>
  <c r="EB18" i="2" l="1"/>
  <c r="DZ18" i="2"/>
  <c r="ED18" i="2"/>
  <c r="DY18" i="2"/>
  <c r="EA18" i="2"/>
  <c r="EE18" i="2"/>
  <c r="EC18" i="2"/>
  <c r="EF18" i="2"/>
  <c r="EG18" i="2"/>
  <c r="EB26" i="2"/>
  <c r="ED26" i="2"/>
  <c r="EE26" i="2"/>
  <c r="DY26" i="2"/>
  <c r="DZ26" i="2"/>
  <c r="EG26" i="2"/>
  <c r="EC26" i="2"/>
  <c r="EA26" i="2"/>
  <c r="EF26" i="2"/>
  <c r="EB22" i="2"/>
  <c r="EF22" i="2"/>
  <c r="ED22" i="2"/>
  <c r="DZ22" i="2"/>
  <c r="DY22" i="2"/>
  <c r="EH22" i="2" s="1"/>
  <c r="AP22" i="2" s="1"/>
  <c r="EC22" i="2"/>
  <c r="EG22" i="2"/>
  <c r="EA22" i="2"/>
  <c r="EE22" i="2"/>
  <c r="EB28" i="2"/>
  <c r="EA28" i="2"/>
  <c r="DZ28" i="2"/>
  <c r="EG28" i="2"/>
  <c r="DY28" i="2"/>
  <c r="EF28" i="2"/>
  <c r="EE28" i="2"/>
  <c r="ED28" i="2"/>
  <c r="EC28" i="2"/>
  <c r="EH27" i="2"/>
  <c r="AP27" i="2" s="1"/>
  <c r="EH26" i="2" l="1"/>
  <c r="AP26" i="2" s="1"/>
  <c r="EH18" i="2"/>
  <c r="AP18" i="2" s="1"/>
  <c r="EH28" i="2"/>
  <c r="AP28" i="2" s="1"/>
</calcChain>
</file>

<file path=xl/sharedStrings.xml><?xml version="1.0" encoding="utf-8"?>
<sst xmlns="http://schemas.openxmlformats.org/spreadsheetml/2006/main" count="177" uniqueCount="140">
  <si>
    <t>②申込書</t>
    <rPh sb="1" eb="4">
      <t>モウシコミショ</t>
    </rPh>
    <phoneticPr fontId="4"/>
  </si>
  <si>
    <t>年度</t>
    <rPh sb="0" eb="2">
      <t>ネンド</t>
    </rPh>
    <phoneticPr fontId="8"/>
  </si>
  <si>
    <t>画面指定年度</t>
    <rPh sb="0" eb="2">
      <t>ガメン</t>
    </rPh>
    <rPh sb="2" eb="4">
      <t>シテイ</t>
    </rPh>
    <rPh sb="4" eb="6">
      <t>ネンド</t>
    </rPh>
    <phoneticPr fontId="8"/>
  </si>
  <si>
    <t>(15)</t>
    <phoneticPr fontId="8"/>
  </si>
  <si>
    <t>(30)の先頭が”01”で、本人区分が"本人"で、(10) or (11) or (14))　 の場合</t>
    <rPh sb="5" eb="7">
      <t>セントウ</t>
    </rPh>
    <rPh sb="14" eb="16">
      <t>ホンニン</t>
    </rPh>
    <rPh sb="16" eb="18">
      <t>クブン</t>
    </rPh>
    <rPh sb="20" eb="22">
      <t>ホンニン</t>
    </rPh>
    <rPh sb="49" eb="51">
      <t>バアイ</t>
    </rPh>
    <phoneticPr fontId="8"/>
  </si>
  <si>
    <t>子宮頸がん欄着色に下記(15)が使用できないため</t>
    <rPh sb="0" eb="3">
      <t>シキュウケイ</t>
    </rPh>
    <rPh sb="5" eb="6">
      <t>ラン</t>
    </rPh>
    <rPh sb="6" eb="8">
      <t>チャクショク</t>
    </rPh>
    <rPh sb="9" eb="11">
      <t>カキ</t>
    </rPh>
    <rPh sb="16" eb="18">
      <t>シヨウ</t>
    </rPh>
    <phoneticPr fontId="8"/>
  </si>
  <si>
    <t>(19)</t>
    <phoneticPr fontId="8"/>
  </si>
  <si>
    <t>(15)　で、(10) or (14)　で、(5）　の場合</t>
    <rPh sb="27" eb="29">
      <t>バアイ</t>
    </rPh>
    <phoneticPr fontId="8"/>
  </si>
  <si>
    <t>条件付書式で次の条件を設定している</t>
    <rPh sb="0" eb="2">
      <t>ジョウケン</t>
    </rPh>
    <rPh sb="2" eb="3">
      <t>ツ</t>
    </rPh>
    <rPh sb="3" eb="5">
      <t>ショシキ</t>
    </rPh>
    <rPh sb="6" eb="7">
      <t>ツギ</t>
    </rPh>
    <rPh sb="8" eb="10">
      <t>ジョウケン</t>
    </rPh>
    <rPh sb="11" eb="13">
      <t>セッテイ</t>
    </rPh>
    <phoneticPr fontId="8"/>
  </si>
  <si>
    <t>胃中止理由</t>
    <rPh sb="0" eb="3">
      <t>イチュウシ</t>
    </rPh>
    <rPh sb="3" eb="5">
      <t>リユウ</t>
    </rPh>
    <phoneticPr fontId="8"/>
  </si>
  <si>
    <t>(20)</t>
  </si>
  <si>
    <t>(15)　で、(10)　で、(5）　でなく、(12)　の場合</t>
    <rPh sb="28" eb="30">
      <t>バアイ</t>
    </rPh>
    <phoneticPr fontId="8"/>
  </si>
  <si>
    <t>　・女</t>
    <rPh sb="2" eb="3">
      <t>オンナ</t>
    </rPh>
    <phoneticPr fontId="8"/>
  </si>
  <si>
    <t>地独）くまもと県北病院健康管理センター</t>
  </si>
  <si>
    <t>健診</t>
    <rPh sb="0" eb="2">
      <t>ケンシン</t>
    </rPh>
    <phoneticPr fontId="8"/>
  </si>
  <si>
    <t>03</t>
    <phoneticPr fontId="8"/>
  </si>
  <si>
    <t>H：一般</t>
    <rPh sb="2" eb="4">
      <t>イッパン</t>
    </rPh>
    <phoneticPr fontId="8"/>
  </si>
  <si>
    <t>(21)</t>
  </si>
  <si>
    <t>(15)　で、(10)　で、(5）　でなく、(12)でない　の場合</t>
    <rPh sb="31" eb="33">
      <t>バアイ</t>
    </rPh>
    <phoneticPr fontId="8"/>
  </si>
  <si>
    <t>　・保険者番号先頭"01"</t>
    <rPh sb="2" eb="5">
      <t>ホケンシャ</t>
    </rPh>
    <rPh sb="5" eb="7">
      <t>バンゴウ</t>
    </rPh>
    <rPh sb="7" eb="9">
      <t>セントウ</t>
    </rPh>
    <phoneticPr fontId="8"/>
  </si>
  <si>
    <t>１．他院、かかりつけ医で実施している為</t>
    <rPh sb="18" eb="19">
      <t>タメ</t>
    </rPh>
    <phoneticPr fontId="8"/>
  </si>
  <si>
    <t>区分</t>
    <rPh sb="0" eb="2">
      <t>クブン</t>
    </rPh>
    <phoneticPr fontId="8"/>
  </si>
  <si>
    <t>06</t>
    <phoneticPr fontId="8"/>
  </si>
  <si>
    <t>J：一般＋特定</t>
    <rPh sb="2" eb="4">
      <t>イッパン</t>
    </rPh>
    <rPh sb="5" eb="7">
      <t>トクテイ</t>
    </rPh>
    <phoneticPr fontId="8"/>
  </si>
  <si>
    <t>(22)</t>
  </si>
  <si>
    <t>(15)　で、(14)　で、(5）　でない　の場合</t>
    <rPh sb="23" eb="25">
      <t>バアイ</t>
    </rPh>
    <phoneticPr fontId="8"/>
  </si>
  <si>
    <t>　・本人</t>
    <rPh sb="2" eb="4">
      <t>ホンニン</t>
    </rPh>
    <phoneticPr fontId="8"/>
  </si>
  <si>
    <t>事業所名</t>
    <rPh sb="0" eb="3">
      <t>ジギョウショ</t>
    </rPh>
    <rPh sb="3" eb="4">
      <t>メイ</t>
    </rPh>
    <phoneticPr fontId="26"/>
  </si>
  <si>
    <t>：</t>
    <phoneticPr fontId="8"/>
  </si>
  <si>
    <t>２．体質的な問題（便秘など）がある為</t>
    <rPh sb="2" eb="5">
      <t>タイシツテキ</t>
    </rPh>
    <rPh sb="6" eb="8">
      <t>モンダイ</t>
    </rPh>
    <rPh sb="9" eb="11">
      <t>ベンピ</t>
    </rPh>
    <rPh sb="17" eb="18">
      <t>タメ</t>
    </rPh>
    <phoneticPr fontId="8"/>
  </si>
  <si>
    <t>TEL 0968-73-6135</t>
  </si>
  <si>
    <t>12</t>
    <phoneticPr fontId="8"/>
  </si>
  <si>
    <t>人間ドック</t>
    <rPh sb="0" eb="2">
      <t>ニンゲン</t>
    </rPh>
    <phoneticPr fontId="8"/>
  </si>
  <si>
    <t>(23)</t>
  </si>
  <si>
    <t>(15)　で、(11)　　の場合</t>
    <rPh sb="14" eb="16">
      <t>バアイ</t>
    </rPh>
    <phoneticPr fontId="8"/>
  </si>
  <si>
    <t>　・20～74歳で偶数年齢</t>
    <rPh sb="7" eb="8">
      <t>サイ</t>
    </rPh>
    <rPh sb="9" eb="11">
      <t>グウスウ</t>
    </rPh>
    <rPh sb="11" eb="13">
      <t>ネンレイ</t>
    </rPh>
    <phoneticPr fontId="8"/>
  </si>
  <si>
    <t>３．妊娠中の為</t>
    <rPh sb="2" eb="5">
      <t>ニンシンチュウ</t>
    </rPh>
    <rPh sb="6" eb="7">
      <t>タメ</t>
    </rPh>
    <phoneticPr fontId="8"/>
  </si>
  <si>
    <t>50</t>
    <phoneticPr fontId="8"/>
  </si>
  <si>
    <t>協会一般</t>
    <rPh sb="0" eb="2">
      <t>キョウカイ</t>
    </rPh>
    <rPh sb="2" eb="4">
      <t>イッパン</t>
    </rPh>
    <phoneticPr fontId="8"/>
  </si>
  <si>
    <t>(24)</t>
  </si>
  <si>
    <t>(15)　でなく、(7)　　の場合</t>
    <rPh sb="15" eb="17">
      <t>バアイ</t>
    </rPh>
    <phoneticPr fontId="8"/>
  </si>
  <si>
    <t>　（22,24,26,28,32,34歳を着色対象とするため）</t>
    <rPh sb="19" eb="20">
      <t>サイ</t>
    </rPh>
    <rPh sb="21" eb="23">
      <t>チャクショク</t>
    </rPh>
    <rPh sb="23" eb="25">
      <t>タイショウ</t>
    </rPh>
    <phoneticPr fontId="8"/>
  </si>
  <si>
    <t>４．授乳中の為</t>
    <rPh sb="2" eb="5">
      <t>ジュニュウチュウ</t>
    </rPh>
    <rPh sb="6" eb="7">
      <t>タメ</t>
    </rPh>
    <phoneticPr fontId="8"/>
  </si>
  <si>
    <t>51</t>
    <phoneticPr fontId="8"/>
  </si>
  <si>
    <t>協会付加</t>
    <rPh sb="0" eb="2">
      <t>キョウカイ</t>
    </rPh>
    <rPh sb="2" eb="4">
      <t>フカ</t>
    </rPh>
    <phoneticPr fontId="8"/>
  </si>
  <si>
    <t>(25)</t>
  </si>
  <si>
    <t>(15)　でなく、(5)　又は(8)　　の場合</t>
    <rPh sb="13" eb="14">
      <t>マタ</t>
    </rPh>
    <rPh sb="21" eb="23">
      <t>バアイ</t>
    </rPh>
    <phoneticPr fontId="8"/>
  </si>
  <si>
    <t>年度年齢が７５歳の方は誕生日前日までに受けてください。誕生日を過ぎた場合は補助の対象から外れます。</t>
    <rPh sb="0" eb="2">
      <t>ネンド</t>
    </rPh>
    <rPh sb="2" eb="4">
      <t>ネンレイ</t>
    </rPh>
    <rPh sb="7" eb="8">
      <t>サイ</t>
    </rPh>
    <rPh sb="9" eb="10">
      <t>カタ</t>
    </rPh>
    <rPh sb="11" eb="14">
      <t>タンジョウビ</t>
    </rPh>
    <rPh sb="14" eb="16">
      <t>ゼンジツ</t>
    </rPh>
    <rPh sb="19" eb="20">
      <t>ウ</t>
    </rPh>
    <phoneticPr fontId="8"/>
  </si>
  <si>
    <t>53</t>
    <phoneticPr fontId="8"/>
  </si>
  <si>
    <t>L：協会ドック</t>
    <rPh sb="2" eb="4">
      <t>キョウカイ</t>
    </rPh>
    <phoneticPr fontId="8"/>
  </si>
  <si>
    <t>(26)</t>
  </si>
  <si>
    <t>(15)　でなく、(9)　　の場合</t>
    <rPh sb="15" eb="17">
      <t>バアイ</t>
    </rPh>
    <phoneticPr fontId="8"/>
  </si>
  <si>
    <t>※別紙のオプション一覧を合わせて確認ください</t>
  </si>
  <si>
    <t>(27)</t>
    <phoneticPr fontId="8"/>
  </si>
  <si>
    <t>(15)　でなく、(7)　でなく、(8)でなく、(9)でなく、氏名が入っている　の場合</t>
    <rPh sb="31" eb="33">
      <t>シメイ</t>
    </rPh>
    <rPh sb="34" eb="35">
      <t>ハイ</t>
    </rPh>
    <rPh sb="41" eb="43">
      <t>バアイ</t>
    </rPh>
    <phoneticPr fontId="8"/>
  </si>
  <si>
    <t>№</t>
    <phoneticPr fontId="8"/>
  </si>
  <si>
    <r>
      <t xml:space="preserve">
受診希望日
</t>
    </r>
    <r>
      <rPr>
        <sz val="12"/>
        <color rgb="FFFF0000"/>
        <rFont val="ＭＳ Ｐゴシック"/>
        <family val="3"/>
        <charset val="128"/>
      </rPr>
      <t>※希望者が多い
場合は調整が
入ることが
あります。</t>
    </r>
    <rPh sb="2" eb="4">
      <t>ジュシン</t>
    </rPh>
    <rPh sb="4" eb="7">
      <t>キボウビ</t>
    </rPh>
    <rPh sb="10" eb="13">
      <t>キボウシャ</t>
    </rPh>
    <rPh sb="14" eb="15">
      <t>オオ</t>
    </rPh>
    <rPh sb="17" eb="19">
      <t>バアイ</t>
    </rPh>
    <rPh sb="20" eb="22">
      <t>チョウセイ</t>
    </rPh>
    <rPh sb="24" eb="25">
      <t>ハイ</t>
    </rPh>
    <phoneticPr fontId="8"/>
  </si>
  <si>
    <t xml:space="preserve">
センター記入欄
</t>
    <rPh sb="5" eb="7">
      <t>キニュウ</t>
    </rPh>
    <rPh sb="7" eb="8">
      <t>ラン</t>
    </rPh>
    <phoneticPr fontId="8"/>
  </si>
  <si>
    <t>受診者番号</t>
    <rPh sb="0" eb="3">
      <t>ジュシンシャ</t>
    </rPh>
    <rPh sb="3" eb="5">
      <t>バンゴウ</t>
    </rPh>
    <phoneticPr fontId="8"/>
  </si>
  <si>
    <t>氏名</t>
    <rPh sb="0" eb="2">
      <t>シメイ</t>
    </rPh>
    <phoneticPr fontId="8"/>
  </si>
  <si>
    <t>フリガナ</t>
    <phoneticPr fontId="8"/>
  </si>
  <si>
    <t>生年月日</t>
    <rPh sb="0" eb="2">
      <t>セイネン</t>
    </rPh>
    <rPh sb="2" eb="4">
      <t>ガッピ</t>
    </rPh>
    <phoneticPr fontId="8"/>
  </si>
  <si>
    <t>性別</t>
    <rPh sb="0" eb="2">
      <t>セイベツ</t>
    </rPh>
    <phoneticPr fontId="8"/>
  </si>
  <si>
    <t>年度年齢</t>
    <rPh sb="0" eb="2">
      <t>ネンド</t>
    </rPh>
    <rPh sb="2" eb="4">
      <t>ネンレイ</t>
    </rPh>
    <phoneticPr fontId="8"/>
  </si>
  <si>
    <t>今回コース</t>
    <rPh sb="0" eb="2">
      <t>コンカイ</t>
    </rPh>
    <phoneticPr fontId="8"/>
  </si>
  <si>
    <r>
      <rPr>
        <sz val="14"/>
        <color rgb="FFFF0000"/>
        <rFont val="ＭＳ Ｐゴシック"/>
        <family val="3"/>
        <charset val="128"/>
      </rPr>
      <t xml:space="preserve">
つけて下さい
※いずれかに</t>
    </r>
    <r>
      <rPr>
        <sz val="14"/>
        <color rgb="FFFF0000"/>
        <rFont val="Wingdings"/>
        <family val="3"/>
        <charset val="2"/>
      </rPr>
      <t></t>
    </r>
    <r>
      <rPr>
        <sz val="14"/>
        <color rgb="FFFF0000"/>
        <rFont val="ＭＳ Ｐゴシック"/>
        <family val="3"/>
        <charset val="128"/>
      </rPr>
      <t xml:space="preserve">を
</t>
    </r>
    <r>
      <rPr>
        <sz val="14"/>
        <color theme="1"/>
        <rFont val="ＭＳ Ｐゴシック"/>
        <family val="3"/>
        <charset val="128"/>
      </rPr>
      <t>胃検査</t>
    </r>
    <rPh sb="4" eb="5">
      <t>クダ</t>
    </rPh>
    <phoneticPr fontId="8"/>
  </si>
  <si>
    <t>希望検査に
○をつけて下さい</t>
    <rPh sb="0" eb="2">
      <t>キボウ</t>
    </rPh>
    <rPh sb="2" eb="4">
      <t>ケンサ</t>
    </rPh>
    <rPh sb="11" eb="12">
      <t>クダ</t>
    </rPh>
    <phoneticPr fontId="8"/>
  </si>
  <si>
    <t>備考</t>
    <rPh sb="0" eb="2">
      <t>ビコウ</t>
    </rPh>
    <phoneticPr fontId="8"/>
  </si>
  <si>
    <r>
      <rPr>
        <sz val="14"/>
        <color rgb="FFFF0000"/>
        <rFont val="ＭＳ Ｐゴシック"/>
        <family val="3"/>
        <charset val="128"/>
      </rPr>
      <t xml:space="preserve">
つけて下さい
※いずれかに</t>
    </r>
    <r>
      <rPr>
        <sz val="14"/>
        <color rgb="FFFF0000"/>
        <rFont val="Wingdings"/>
        <family val="3"/>
        <charset val="2"/>
      </rPr>
      <t></t>
    </r>
    <r>
      <rPr>
        <sz val="14"/>
        <color rgb="FFFF0000"/>
        <rFont val="ＭＳ Ｐゴシック"/>
        <family val="3"/>
        <charset val="128"/>
      </rPr>
      <t xml:space="preserve">を
</t>
    </r>
    <r>
      <rPr>
        <sz val="14"/>
        <color theme="1"/>
        <rFont val="ＭＳ Ｐゴシック"/>
        <family val="3"/>
        <charset val="128"/>
      </rPr>
      <t>特殊健診</t>
    </r>
    <phoneticPr fontId="8"/>
  </si>
  <si>
    <r>
      <t xml:space="preserve">保険情報
</t>
    </r>
    <r>
      <rPr>
        <b/>
        <sz val="12"/>
        <color rgb="FFFF0000"/>
        <rFont val="ＭＳ Ｐゴシック"/>
        <family val="3"/>
        <charset val="128"/>
      </rPr>
      <t>※変更になった場合は二重線で消して訂正して下さい</t>
    </r>
    <rPh sb="0" eb="2">
      <t>ホケン</t>
    </rPh>
    <rPh sb="2" eb="4">
      <t>ジョウホウ</t>
    </rPh>
    <rPh sb="6" eb="8">
      <t>ヘンコウ</t>
    </rPh>
    <rPh sb="12" eb="14">
      <t>バアイ</t>
    </rPh>
    <rPh sb="15" eb="18">
      <t>ニジュウセン</t>
    </rPh>
    <rPh sb="19" eb="20">
      <t>ケ</t>
    </rPh>
    <rPh sb="22" eb="24">
      <t>テイセイ</t>
    </rPh>
    <rPh sb="26" eb="27">
      <t>クダ</t>
    </rPh>
    <phoneticPr fontId="8"/>
  </si>
  <si>
    <t>(1)</t>
    <phoneticPr fontId="8"/>
  </si>
  <si>
    <t>(2)</t>
    <phoneticPr fontId="8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</si>
  <si>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</si>
  <si>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</si>
  <si>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</si>
  <si>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</si>
  <si>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</si>
  <si>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</si>
  <si>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</si>
  <si>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</si>
  <si>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</si>
  <si>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</si>
  <si>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</si>
  <si>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</si>
  <si>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</si>
  <si>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</si>
  <si>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</si>
  <si>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</si>
  <si>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</si>
  <si>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(27)</t>
  </si>
  <si>
    <t>(28)</t>
  </si>
  <si>
    <t>(29)</t>
  </si>
  <si>
    <t>(30)</t>
  </si>
  <si>
    <t>(31)</t>
  </si>
  <si>
    <t>(32)</t>
  </si>
  <si>
    <t>(33)</t>
  </si>
  <si>
    <t>計算</t>
    <rPh sb="0" eb="2">
      <t>ケイサン</t>
    </rPh>
    <phoneticPr fontId="8"/>
  </si>
  <si>
    <t>データ</t>
    <phoneticPr fontId="8"/>
  </si>
  <si>
    <t>前回コース種類
（「前回の健診区分」で）</t>
    <rPh sb="0" eb="2">
      <t>ゼンカイ</t>
    </rPh>
    <rPh sb="5" eb="7">
      <t>シュルイ</t>
    </rPh>
    <rPh sb="10" eb="12">
      <t>ゼンカイ</t>
    </rPh>
    <rPh sb="13" eb="15">
      <t>ケンシン</t>
    </rPh>
    <rPh sb="15" eb="17">
      <t>クブン</t>
    </rPh>
    <phoneticPr fontId="8"/>
  </si>
  <si>
    <t>今回情報
（年度年齢など）</t>
    <rPh sb="0" eb="2">
      <t>コンカイ</t>
    </rPh>
    <rPh sb="2" eb="4">
      <t>ジョウホウ</t>
    </rPh>
    <rPh sb="6" eb="8">
      <t>ネンド</t>
    </rPh>
    <rPh sb="8" eb="10">
      <t>ネンレイ</t>
    </rPh>
    <phoneticPr fontId="8"/>
  </si>
  <si>
    <t>今回コース判定</t>
    <rPh sb="0" eb="2">
      <t>コンカイ</t>
    </rPh>
    <rPh sb="5" eb="7">
      <t>ハンテイ</t>
    </rPh>
    <phoneticPr fontId="8"/>
  </si>
  <si>
    <t>前回情報</t>
    <rPh sb="0" eb="2">
      <t>ゼンカイ</t>
    </rPh>
    <rPh sb="2" eb="4">
      <t>ジョウホウ</t>
    </rPh>
    <phoneticPr fontId="8"/>
  </si>
  <si>
    <t>前回保険情報消去対象</t>
    <rPh sb="0" eb="2">
      <t>ゼンカイ</t>
    </rPh>
    <rPh sb="2" eb="4">
      <t>ホケン</t>
    </rPh>
    <rPh sb="4" eb="6">
      <t>ジョウホウ</t>
    </rPh>
    <rPh sb="6" eb="8">
      <t>ショウキョ</t>
    </rPh>
    <rPh sb="8" eb="10">
      <t>タイショウ</t>
    </rPh>
    <phoneticPr fontId="8"/>
  </si>
  <si>
    <r>
      <t>※
一般 or 節目
又は
一般 or Hコース
と記載がある方
は</t>
    </r>
    <r>
      <rPr>
        <sz val="12"/>
        <color rgb="FFFF0000"/>
        <rFont val="ＭＳ Ｐゴシック"/>
        <family val="3"/>
        <charset val="128"/>
      </rPr>
      <t>どちらかに○
をつけてください</t>
    </r>
    <rPh sb="8" eb="10">
      <t>フシメ</t>
    </rPh>
    <rPh sb="11" eb="12">
      <t>マタ</t>
    </rPh>
    <phoneticPr fontId="8"/>
  </si>
  <si>
    <t>子宮頸がん検査</t>
    <rPh sb="0" eb="3">
      <t>シキュウケイ</t>
    </rPh>
    <rPh sb="5" eb="7">
      <t>ケンサ</t>
    </rPh>
    <phoneticPr fontId="8"/>
  </si>
  <si>
    <r>
      <rPr>
        <sz val="12"/>
        <color theme="1"/>
        <rFont val="ＭＳ Ｐゴシック"/>
        <family val="3"/>
        <charset val="128"/>
      </rPr>
      <t xml:space="preserve">それ以外1方向
40歳代2方向
</t>
    </r>
    <r>
      <rPr>
        <sz val="14"/>
        <color theme="1"/>
        <rFont val="ＭＳ Ｐゴシック"/>
        <family val="3"/>
        <charset val="128"/>
      </rPr>
      <t>マンモグラフィ検査</t>
    </r>
    <rPh sb="2" eb="4">
      <t>イガイ</t>
    </rPh>
    <rPh sb="5" eb="7">
      <t>ホウコウ</t>
    </rPh>
    <rPh sb="10" eb="11">
      <t>サイ</t>
    </rPh>
    <rPh sb="11" eb="12">
      <t>ダイ</t>
    </rPh>
    <rPh sb="13" eb="15">
      <t>ホウコウ</t>
    </rPh>
    <rPh sb="23" eb="25">
      <t>ケンサ</t>
    </rPh>
    <phoneticPr fontId="8"/>
  </si>
  <si>
    <t>骨密度検査</t>
    <rPh sb="0" eb="3">
      <t>コツミツド</t>
    </rPh>
    <rPh sb="3" eb="5">
      <t>ケンサ</t>
    </rPh>
    <phoneticPr fontId="8"/>
  </si>
  <si>
    <t>本人・家族区分</t>
    <rPh sb="0" eb="2">
      <t>ホンニン</t>
    </rPh>
    <rPh sb="3" eb="5">
      <t>カゾク</t>
    </rPh>
    <rPh sb="5" eb="7">
      <t>クブン</t>
    </rPh>
    <phoneticPr fontId="8"/>
  </si>
  <si>
    <t>保険者番号</t>
    <rPh sb="0" eb="3">
      <t>ホケンシャ</t>
    </rPh>
    <rPh sb="3" eb="5">
      <t>バンゴウ</t>
    </rPh>
    <phoneticPr fontId="8"/>
  </si>
  <si>
    <t>保険記号</t>
    <rPh sb="0" eb="2">
      <t>ホケン</t>
    </rPh>
    <rPh sb="2" eb="4">
      <t>キゴウ</t>
    </rPh>
    <phoneticPr fontId="8"/>
  </si>
  <si>
    <t>番号</t>
    <phoneticPr fontId="8"/>
  </si>
  <si>
    <t>年度年齢計算用日付</t>
    <rPh sb="0" eb="2">
      <t>ネンド</t>
    </rPh>
    <rPh sb="2" eb="4">
      <t>ネンレイ</t>
    </rPh>
    <rPh sb="4" eb="6">
      <t>ケイサン</t>
    </rPh>
    <rPh sb="6" eb="7">
      <t>ヨウ</t>
    </rPh>
    <rPh sb="7" eb="9">
      <t>ヒヅケ</t>
    </rPh>
    <phoneticPr fontId="8"/>
  </si>
  <si>
    <t>前回の健診区分</t>
    <rPh sb="0" eb="2">
      <t>ゼンカイ</t>
    </rPh>
    <rPh sb="3" eb="5">
      <t>ケンシン</t>
    </rPh>
    <rPh sb="5" eb="7">
      <t>クブン</t>
    </rPh>
    <phoneticPr fontId="8"/>
  </si>
  <si>
    <t>年度年齢を５で除算の余り</t>
    <rPh sb="0" eb="2">
      <t>ネンド</t>
    </rPh>
    <rPh sb="2" eb="4">
      <t>ネンレイ</t>
    </rPh>
    <rPh sb="7" eb="9">
      <t>ジョサン</t>
    </rPh>
    <rPh sb="10" eb="11">
      <t>アマ</t>
    </rPh>
    <phoneticPr fontId="8"/>
  </si>
  <si>
    <t>年度年齢を２で除算の余り</t>
    <rPh sb="0" eb="2">
      <t>ネンド</t>
    </rPh>
    <rPh sb="2" eb="4">
      <t>ネンレイ</t>
    </rPh>
    <rPh sb="7" eb="9">
      <t>ジョサン</t>
    </rPh>
    <rPh sb="10" eb="11">
      <t>アマ</t>
    </rPh>
    <phoneticPr fontId="8"/>
  </si>
  <si>
    <t>Lコース（協会ドック）</t>
    <rPh sb="5" eb="7">
      <t>キョウカイ</t>
    </rPh>
    <phoneticPr fontId="8"/>
  </si>
  <si>
    <t>協会(一般or付加)</t>
    <rPh sb="0" eb="2">
      <t>キョウカイ</t>
    </rPh>
    <rPh sb="3" eb="5">
      <t>イッパン</t>
    </rPh>
    <rPh sb="7" eb="9">
      <t>フカ</t>
    </rPh>
    <phoneticPr fontId="8"/>
  </si>
  <si>
    <t>Jコース（一般＋特定）</t>
    <rPh sb="5" eb="7">
      <t>イッパン</t>
    </rPh>
    <rPh sb="8" eb="10">
      <t>トクテイ</t>
    </rPh>
    <phoneticPr fontId="8"/>
  </si>
  <si>
    <t>Hコース（一般）</t>
    <rPh sb="5" eb="7">
      <t>イッパン</t>
    </rPh>
    <phoneticPr fontId="8"/>
  </si>
  <si>
    <t>けんぽ対象
（35～74歳）</t>
    <rPh sb="3" eb="5">
      <t>タイショウ</t>
    </rPh>
    <rPh sb="12" eb="13">
      <t>サイ</t>
    </rPh>
    <phoneticPr fontId="8"/>
  </si>
  <si>
    <t>若年対象
（20、25、30歳）</t>
    <rPh sb="0" eb="2">
      <t>ジャクネン</t>
    </rPh>
    <rPh sb="2" eb="4">
      <t>タイショウ</t>
    </rPh>
    <rPh sb="14" eb="15">
      <t>サイ</t>
    </rPh>
    <phoneticPr fontId="8"/>
  </si>
  <si>
    <t>節目対象
（40～70で5歳刻み）</t>
    <rPh sb="0" eb="2">
      <t>フシメ</t>
    </rPh>
    <rPh sb="2" eb="4">
      <t>タイショウ</t>
    </rPh>
    <rPh sb="13" eb="14">
      <t>サイ</t>
    </rPh>
    <rPh sb="14" eb="15">
      <t>キザ</t>
    </rPh>
    <phoneticPr fontId="8"/>
  </si>
  <si>
    <t>76歳以上</t>
    <rPh sb="2" eb="3">
      <t>サイ</t>
    </rPh>
    <rPh sb="3" eb="5">
      <t>イジョウ</t>
    </rPh>
    <phoneticPr fontId="8"/>
  </si>
  <si>
    <t>75歳</t>
    <rPh sb="2" eb="3">
      <t>サイ</t>
    </rPh>
    <phoneticPr fontId="8"/>
  </si>
  <si>
    <t>協会けんぽ扱いに該当</t>
    <rPh sb="0" eb="2">
      <t>キョウカイ</t>
    </rPh>
    <rPh sb="5" eb="6">
      <t>アツカ</t>
    </rPh>
    <rPh sb="8" eb="10">
      <t>ガイトウ</t>
    </rPh>
    <phoneticPr fontId="8"/>
  </si>
  <si>
    <t>20～74歳で偶数年齢</t>
    <rPh sb="5" eb="6">
      <t>サイ</t>
    </rPh>
    <rPh sb="7" eb="9">
      <t>グウスウ</t>
    </rPh>
    <rPh sb="9" eb="11">
      <t>ネンレイ</t>
    </rPh>
    <phoneticPr fontId="8"/>
  </si>
  <si>
    <t>40～49歳で偶数年齢</t>
    <rPh sb="5" eb="6">
      <t>サイ</t>
    </rPh>
    <rPh sb="7" eb="9">
      <t>グウスウ</t>
    </rPh>
    <rPh sb="9" eb="11">
      <t>ネンレイ</t>
    </rPh>
    <phoneticPr fontId="8"/>
  </si>
  <si>
    <t>50～74歳で偶数年齢</t>
    <rPh sb="5" eb="6">
      <t>サイ</t>
    </rPh>
    <rPh sb="7" eb="9">
      <t>グウスウ</t>
    </rPh>
    <rPh sb="9" eb="11">
      <t>ネンレイ</t>
    </rPh>
    <phoneticPr fontId="8"/>
  </si>
  <si>
    <t>協会付加（節目と表記）</t>
    <rPh sb="0" eb="2">
      <t>キョウカイ</t>
    </rPh>
    <rPh sb="2" eb="4">
      <t>フカ</t>
    </rPh>
    <rPh sb="5" eb="7">
      <t>フシメ</t>
    </rPh>
    <rPh sb="8" eb="10">
      <t>ヒョウキ</t>
    </rPh>
    <phoneticPr fontId="8"/>
  </si>
  <si>
    <t>協会一般かHコース（一般）</t>
    <rPh sb="0" eb="2">
      <t>キョウカイ</t>
    </rPh>
    <rPh sb="2" eb="4">
      <t>イッパン</t>
    </rPh>
    <rPh sb="10" eb="12">
      <t>イッパン</t>
    </rPh>
    <phoneticPr fontId="8"/>
  </si>
  <si>
    <t>若年（※表記として）</t>
    <rPh sb="0" eb="2">
      <t>ジャクネン</t>
    </rPh>
    <rPh sb="4" eb="6">
      <t>ヒョウキ</t>
    </rPh>
    <phoneticPr fontId="8"/>
  </si>
  <si>
    <t>労安法</t>
    <rPh sb="0" eb="1">
      <t>ロウ</t>
    </rPh>
    <rPh sb="1" eb="2">
      <t>アン</t>
    </rPh>
    <rPh sb="2" eb="3">
      <t>ホウ</t>
    </rPh>
    <phoneticPr fontId="8"/>
  </si>
  <si>
    <t>提示コース文字表記</t>
    <rPh sb="0" eb="2">
      <t>テイジ</t>
    </rPh>
    <rPh sb="5" eb="7">
      <t>モジ</t>
    </rPh>
    <rPh sb="7" eb="9">
      <t>ヒョウキ</t>
    </rPh>
    <phoneticPr fontId="8"/>
  </si>
  <si>
    <t>マンモ欄文字表記</t>
    <rPh sb="3" eb="4">
      <t>ラン</t>
    </rPh>
    <rPh sb="4" eb="6">
      <t>モジ</t>
    </rPh>
    <rPh sb="6" eb="8">
      <t>ヒョウキ</t>
    </rPh>
    <phoneticPr fontId="8"/>
  </si>
  <si>
    <t>履歴の保険者番号</t>
    <rPh sb="0" eb="2">
      <t>リレキ</t>
    </rPh>
    <rPh sb="3" eb="6">
      <t>ホケンシャ</t>
    </rPh>
    <rPh sb="6" eb="8">
      <t>バンゴウ</t>
    </rPh>
    <phoneticPr fontId="8"/>
  </si>
  <si>
    <t>履歴の保険記号</t>
    <rPh sb="0" eb="2">
      <t>リレキ</t>
    </rPh>
    <rPh sb="3" eb="5">
      <t>ホケン</t>
    </rPh>
    <rPh sb="5" eb="7">
      <t>キゴウ</t>
    </rPh>
    <phoneticPr fontId="8"/>
  </si>
  <si>
    <t>履歴の保険番号</t>
    <rPh sb="0" eb="2">
      <t>リレキ</t>
    </rPh>
    <rPh sb="3" eb="5">
      <t>ホケン</t>
    </rPh>
    <rPh sb="5" eb="7">
      <t>バンゴウ</t>
    </rPh>
    <phoneticPr fontId="8"/>
  </si>
  <si>
    <t>行カウント用</t>
    <rPh sb="0" eb="1">
      <t>ギョウ</t>
    </rPh>
    <rPh sb="5" eb="6">
      <t>ヨウ</t>
    </rPh>
    <phoneticPr fontId="8"/>
  </si>
  <si>
    <t>□ カメラ       □ バリウム
□ 胃中止 (理由：  　  　　 )</t>
    <rPh sb="21" eb="22">
      <t>イ</t>
    </rPh>
    <rPh sb="22" eb="24">
      <t>チュウシ</t>
    </rPh>
    <rPh sb="26" eb="28">
      <t>リユウ</t>
    </rPh>
    <phoneticPr fontId="8"/>
  </si>
  <si>
    <t>□ 有機溶剤 (                　 　      )
□ 特化物 (             　　             )
□ 電離　 　□ じん肺　 　□ 石綿
□ 腰痛　 　□ ＶＤＴ　 　　□ 騒音</t>
    <rPh sb="2" eb="4">
      <t>ユウキ</t>
    </rPh>
    <rPh sb="4" eb="6">
      <t>ヨウザイ</t>
    </rPh>
    <rPh sb="26" eb="28">
      <t>トッカ</t>
    </rPh>
    <rPh sb="28" eb="29">
      <t>ブツ</t>
    </rPh>
    <rPh sb="63" eb="65">
      <t>デンリ</t>
    </rPh>
    <rPh sb="71" eb="72">
      <t>ハイ</t>
    </rPh>
    <rPh sb="94" eb="96">
      <t>ヨウツウ</t>
    </rPh>
    <rPh sb="110" eb="112">
      <t>ソウオン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</si>
</sst>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b/>
      <sz val="4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28"/>
      <color theme="8" tint="-0.499984740745262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HGPｺﾞｼｯｸM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HGPｺﾞｼｯｸM"/>
      <family val="3"/>
      <charset val="128"/>
    </font>
    <font>
      <b/>
      <sz val="13"/>
      <color theme="3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Wingdings"/>
      <family val="3"/>
      <charset val="2"/>
    </font>
    <font>
      <b/>
      <sz val="12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9"/>
      <color theme="1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>
      <alignment vertical="center"/>
    </xf>
    <xf numFmtId="0" fontId="14" fillId="0" borderId="0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2" fillId="2" borderId="5" xfId="1" quotePrefix="1" applyFill="1" applyBorder="1">
      <alignment vertical="center"/>
    </xf>
    <xf numFmtId="0" fontId="2" fillId="2" borderId="6" xfId="1" applyFill="1" applyBorder="1">
      <alignment vertical="center"/>
    </xf>
    <xf numFmtId="0" fontId="2" fillId="2" borderId="7" xfId="1" applyFill="1" applyBorder="1">
      <alignment vertical="center"/>
    </xf>
    <xf numFmtId="0" fontId="2" fillId="0" borderId="0" xfId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14" fontId="13" fillId="0" borderId="4" xfId="1" applyNumberFormat="1" applyFont="1" applyBorder="1" applyAlignment="1">
      <alignment vertical="center"/>
    </xf>
    <xf numFmtId="0" fontId="2" fillId="0" borderId="11" xfId="1" quotePrefix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18" fillId="0" borderId="0" xfId="1" applyFont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Border="1" applyAlignment="1">
      <alignment vertical="center" shrinkToFit="1"/>
    </xf>
    <xf numFmtId="0" fontId="2" fillId="0" borderId="17" xfId="1" applyBorder="1">
      <alignment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7" fillId="0" borderId="0" xfId="1" applyFont="1" applyBorder="1" applyAlignment="1">
      <alignment horizontal="right" vertical="center" shrinkToFit="1"/>
    </xf>
    <xf numFmtId="0" fontId="2" fillId="0" borderId="5" xfId="1" quotePrefix="1" applyBorder="1">
      <alignment vertical="center"/>
    </xf>
    <xf numFmtId="0" fontId="2" fillId="0" borderId="6" xfId="1" applyBorder="1">
      <alignment vertical="center"/>
    </xf>
    <xf numFmtId="0" fontId="2" fillId="0" borderId="7" xfId="1" applyBorder="1">
      <alignment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" fillId="0" borderId="21" xfId="1" applyBorder="1">
      <alignment vertical="center"/>
    </xf>
    <xf numFmtId="0" fontId="24" fillId="0" borderId="0" xfId="1" applyFont="1" applyBorder="1" applyAlignment="1">
      <alignment vertical="center"/>
    </xf>
    <xf numFmtId="0" fontId="2" fillId="0" borderId="22" xfId="1" applyBorder="1" applyAlignment="1">
      <alignment vertical="center"/>
    </xf>
    <xf numFmtId="0" fontId="25" fillId="0" borderId="0" xfId="1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 shrinkToFit="1"/>
    </xf>
    <xf numFmtId="0" fontId="25" fillId="0" borderId="0" xfId="1" applyFont="1" applyAlignment="1">
      <alignment vertical="center" shrinkToFit="1"/>
    </xf>
    <xf numFmtId="0" fontId="21" fillId="0" borderId="0" xfId="1" applyNumberFormat="1" applyFont="1" applyBorder="1" applyAlignment="1">
      <alignment horizontal="right" vertical="center" shrinkToFit="1"/>
    </xf>
    <xf numFmtId="0" fontId="2" fillId="0" borderId="18" xfId="1" applyBorder="1">
      <alignment vertical="center"/>
    </xf>
    <xf numFmtId="0" fontId="24" fillId="0" borderId="19" xfId="1" applyFont="1" applyBorder="1" applyAlignment="1">
      <alignment vertical="center"/>
    </xf>
    <xf numFmtId="0" fontId="2" fillId="0" borderId="20" xfId="1" applyBorder="1" applyAlignment="1">
      <alignment vertical="center"/>
    </xf>
    <xf numFmtId="0" fontId="27" fillId="3" borderId="0" xfId="1" applyFont="1" applyFill="1" applyAlignment="1">
      <alignment horizontal="left" vertical="center" wrapText="1" indent="2"/>
    </xf>
    <xf numFmtId="0" fontId="2" fillId="0" borderId="23" xfId="1" quotePrefix="1" applyBorder="1">
      <alignment vertical="center"/>
    </xf>
    <xf numFmtId="0" fontId="2" fillId="0" borderId="24" xfId="1" applyBorder="1">
      <alignment vertical="center"/>
    </xf>
    <xf numFmtId="0" fontId="2" fillId="0" borderId="25" xfId="1" applyBorder="1">
      <alignment vertical="center"/>
    </xf>
    <xf numFmtId="0" fontId="27" fillId="3" borderId="9" xfId="1" applyFont="1" applyFill="1" applyBorder="1" applyAlignment="1">
      <alignment horizontal="left" vertical="center" wrapText="1" indent="2"/>
    </xf>
    <xf numFmtId="0" fontId="28" fillId="0" borderId="0" xfId="1" applyNumberFormat="1" applyFont="1" applyAlignment="1">
      <alignment vertical="center" shrinkToFit="1"/>
    </xf>
    <xf numFmtId="0" fontId="2" fillId="0" borderId="26" xfId="1" quotePrefix="1" applyBorder="1">
      <alignment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0" fontId="16" fillId="4" borderId="27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 textRotation="255"/>
    </xf>
    <xf numFmtId="0" fontId="31" fillId="5" borderId="4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textRotation="255" wrapText="1"/>
    </xf>
    <xf numFmtId="0" fontId="16" fillId="5" borderId="2" xfId="1" applyFont="1" applyFill="1" applyBorder="1" applyAlignment="1">
      <alignment horizontal="center" vertical="center" textRotation="255" wrapText="1"/>
    </xf>
    <xf numFmtId="0" fontId="16" fillId="5" borderId="3" xfId="1" applyFont="1" applyFill="1" applyBorder="1" applyAlignment="1">
      <alignment horizontal="center" vertical="center" textRotation="255" wrapText="1"/>
    </xf>
    <xf numFmtId="0" fontId="32" fillId="5" borderId="1" xfId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textRotation="255"/>
    </xf>
    <xf numFmtId="0" fontId="16" fillId="5" borderId="2" xfId="1" applyFont="1" applyFill="1" applyBorder="1" applyAlignment="1">
      <alignment horizontal="center" vertical="center" textRotation="255"/>
    </xf>
    <xf numFmtId="0" fontId="16" fillId="5" borderId="3" xfId="1" applyFont="1" applyFill="1" applyBorder="1" applyAlignment="1">
      <alignment horizontal="center" vertical="center" textRotation="255"/>
    </xf>
    <xf numFmtId="0" fontId="16" fillId="4" borderId="1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vertical="center"/>
    </xf>
    <xf numFmtId="0" fontId="36" fillId="0" borderId="0" xfId="1" quotePrefix="1" applyFont="1">
      <alignment vertical="center"/>
    </xf>
    <xf numFmtId="0" fontId="36" fillId="2" borderId="0" xfId="1" quotePrefix="1" applyFont="1" applyFill="1">
      <alignment vertical="center"/>
    </xf>
    <xf numFmtId="0" fontId="16" fillId="4" borderId="28" xfId="1" applyFont="1" applyFill="1" applyBorder="1" applyAlignment="1">
      <alignment horizontal="center" vertical="center"/>
    </xf>
    <xf numFmtId="0" fontId="16" fillId="5" borderId="29" xfId="1" applyFont="1" applyFill="1" applyBorder="1" applyAlignment="1">
      <alignment horizontal="center" vertical="center" textRotation="255" wrapText="1"/>
    </xf>
    <xf numFmtId="0" fontId="16" fillId="5" borderId="0" xfId="1" applyFont="1" applyFill="1" applyBorder="1" applyAlignment="1">
      <alignment horizontal="center" vertical="center" textRotation="255" wrapText="1"/>
    </xf>
    <xf numFmtId="0" fontId="16" fillId="5" borderId="30" xfId="1" applyFont="1" applyFill="1" applyBorder="1" applyAlignment="1">
      <alignment horizontal="center" vertical="center" textRotation="255" wrapText="1"/>
    </xf>
    <xf numFmtId="0" fontId="32" fillId="5" borderId="8" xfId="1" applyFont="1" applyFill="1" applyBorder="1" applyAlignment="1">
      <alignment horizontal="center" vertical="center" wrapText="1"/>
    </xf>
    <xf numFmtId="0" fontId="32" fillId="5" borderId="9" xfId="1" applyFont="1" applyFill="1" applyBorder="1" applyAlignment="1">
      <alignment horizontal="center" vertical="center" wrapText="1"/>
    </xf>
    <xf numFmtId="0" fontId="16" fillId="5" borderId="29" xfId="1" applyFont="1" applyFill="1" applyBorder="1" applyAlignment="1">
      <alignment horizontal="center" vertical="center" textRotation="255"/>
    </xf>
    <xf numFmtId="0" fontId="16" fillId="5" borderId="0" xfId="1" applyFont="1" applyFill="1" applyBorder="1" applyAlignment="1">
      <alignment horizontal="center" vertical="center" textRotation="255"/>
    </xf>
    <xf numFmtId="0" fontId="16" fillId="5" borderId="30" xfId="1" applyFont="1" applyFill="1" applyBorder="1" applyAlignment="1">
      <alignment horizontal="center" vertical="center" textRotation="255"/>
    </xf>
    <xf numFmtId="0" fontId="16" fillId="4" borderId="8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/>
    </xf>
    <xf numFmtId="0" fontId="2" fillId="0" borderId="4" xfId="1" applyBorder="1" applyAlignment="1">
      <alignment horizontal="center" vertical="center"/>
    </xf>
    <xf numFmtId="0" fontId="2" fillId="0" borderId="31" xfId="1" applyFill="1" applyBorder="1" applyAlignment="1">
      <alignment horizontal="center" vertical="center" wrapText="1"/>
    </xf>
    <xf numFmtId="0" fontId="2" fillId="0" borderId="32" xfId="1" applyFill="1" applyBorder="1" applyAlignment="1">
      <alignment horizontal="center" vertical="center"/>
    </xf>
    <xf numFmtId="0" fontId="2" fillId="0" borderId="33" xfId="1" applyFill="1" applyBorder="1" applyAlignment="1">
      <alignment horizontal="center" vertical="center"/>
    </xf>
    <xf numFmtId="0" fontId="2" fillId="0" borderId="31" xfId="1" applyBorder="1" applyAlignment="1">
      <alignment horizontal="center" vertical="center" wrapText="1"/>
    </xf>
    <xf numFmtId="0" fontId="2" fillId="0" borderId="32" xfId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27" xfId="1" applyFill="1" applyBorder="1" applyAlignment="1">
      <alignment horizontal="center" vertical="top" textRotation="255"/>
    </xf>
    <xf numFmtId="0" fontId="24" fillId="5" borderId="4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textRotation="255"/>
    </xf>
    <xf numFmtId="0" fontId="16" fillId="4" borderId="2" xfId="1" applyFont="1" applyFill="1" applyBorder="1" applyAlignment="1">
      <alignment horizontal="center" vertical="center" textRotation="255"/>
    </xf>
    <xf numFmtId="0" fontId="16" fillId="4" borderId="3" xfId="1" applyFont="1" applyFill="1" applyBorder="1" applyAlignment="1">
      <alignment horizontal="center" vertical="center" textRotation="255"/>
    </xf>
    <xf numFmtId="0" fontId="24" fillId="0" borderId="0" xfId="1" applyFont="1" applyFill="1" applyBorder="1" applyAlignment="1">
      <alignment vertical="center" textRotation="255" wrapText="1" shrinkToFit="1"/>
    </xf>
    <xf numFmtId="0" fontId="2" fillId="0" borderId="4" xfId="1" applyFill="1" applyBorder="1" applyAlignment="1">
      <alignment horizontal="center" vertical="top" textRotation="255"/>
    </xf>
    <xf numFmtId="0" fontId="2" fillId="0" borderId="4" xfId="1" applyFill="1" applyBorder="1" applyAlignment="1">
      <alignment horizontal="center" vertical="top" textRotation="255" wrapText="1"/>
    </xf>
    <xf numFmtId="0" fontId="2" fillId="0" borderId="34" xfId="1" applyFill="1" applyBorder="1" applyAlignment="1">
      <alignment horizontal="center" vertical="top" textRotation="255"/>
    </xf>
    <xf numFmtId="0" fontId="2" fillId="0" borderId="35" xfId="1" applyFill="1" applyBorder="1" applyAlignment="1">
      <alignment horizontal="center" vertical="top" textRotation="255"/>
    </xf>
    <xf numFmtId="0" fontId="2" fillId="0" borderId="36" xfId="1" applyFill="1" applyBorder="1" applyAlignment="1">
      <alignment horizontal="center" vertical="top" textRotation="255"/>
    </xf>
    <xf numFmtId="0" fontId="2" fillId="0" borderId="34" xfId="1" applyBorder="1" applyAlignment="1">
      <alignment horizontal="center" vertical="top" textRotation="255" wrapText="1"/>
    </xf>
    <xf numFmtId="0" fontId="2" fillId="0" borderId="36" xfId="1" applyBorder="1" applyAlignment="1">
      <alignment horizontal="center" vertical="top" textRotation="255" wrapText="1"/>
    </xf>
    <xf numFmtId="0" fontId="2" fillId="0" borderId="36" xfId="1" applyBorder="1" applyAlignment="1">
      <alignment horizontal="center" vertical="top" textRotation="255"/>
    </xf>
    <xf numFmtId="0" fontId="2" fillId="2" borderId="35" xfId="1" applyFill="1" applyBorder="1" applyAlignment="1">
      <alignment horizontal="center" vertical="top" textRotation="255"/>
    </xf>
    <xf numFmtId="0" fontId="2" fillId="0" borderId="28" xfId="1" applyFill="1" applyBorder="1" applyAlignment="1">
      <alignment horizontal="center" vertical="top" textRotation="255"/>
    </xf>
    <xf numFmtId="0" fontId="16" fillId="4" borderId="29" xfId="1" applyFont="1" applyFill="1" applyBorder="1" applyAlignment="1">
      <alignment horizontal="center" vertical="center" textRotation="255"/>
    </xf>
    <xf numFmtId="0" fontId="16" fillId="4" borderId="0" xfId="1" applyFont="1" applyFill="1" applyBorder="1" applyAlignment="1">
      <alignment horizontal="center" vertical="center" textRotation="255"/>
    </xf>
    <xf numFmtId="0" fontId="16" fillId="4" borderId="30" xfId="1" applyFont="1" applyFill="1" applyBorder="1" applyAlignment="1">
      <alignment horizontal="center" vertical="center" textRotation="255"/>
    </xf>
    <xf numFmtId="0" fontId="2" fillId="0" borderId="34" xfId="1" applyBorder="1" applyAlignment="1">
      <alignment horizontal="center" vertical="top" textRotation="255"/>
    </xf>
    <xf numFmtId="0" fontId="2" fillId="0" borderId="0" xfId="1" applyAlignment="1">
      <alignment vertical="top" textRotation="255"/>
    </xf>
    <xf numFmtId="0" fontId="16" fillId="4" borderId="26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 textRotation="255" wrapText="1"/>
    </xf>
    <xf numFmtId="0" fontId="16" fillId="5" borderId="9" xfId="1" applyFont="1" applyFill="1" applyBorder="1" applyAlignment="1">
      <alignment horizontal="center" vertical="center" textRotation="255" wrapText="1"/>
    </xf>
    <xf numFmtId="0" fontId="16" fillId="5" borderId="10" xfId="1" applyFont="1" applyFill="1" applyBorder="1" applyAlignment="1">
      <alignment horizontal="center" vertical="center" textRotation="255" wrapText="1"/>
    </xf>
    <xf numFmtId="0" fontId="16" fillId="5" borderId="8" xfId="1" applyFont="1" applyFill="1" applyBorder="1" applyAlignment="1">
      <alignment horizontal="center" vertical="center" textRotation="255"/>
    </xf>
    <xf numFmtId="0" fontId="16" fillId="5" borderId="9" xfId="1" applyFont="1" applyFill="1" applyBorder="1" applyAlignment="1">
      <alignment horizontal="center" vertical="center" textRotation="255"/>
    </xf>
    <xf numFmtId="0" fontId="16" fillId="5" borderId="10" xfId="1" applyFont="1" applyFill="1" applyBorder="1" applyAlignment="1">
      <alignment horizontal="center" vertical="center" textRotation="255"/>
    </xf>
    <xf numFmtId="0" fontId="16" fillId="4" borderId="8" xfId="1" applyFont="1" applyFill="1" applyBorder="1" applyAlignment="1">
      <alignment horizontal="center" vertical="center" textRotation="255"/>
    </xf>
    <xf numFmtId="0" fontId="16" fillId="4" borderId="9" xfId="1" applyFont="1" applyFill="1" applyBorder="1" applyAlignment="1">
      <alignment horizontal="center" vertical="center" textRotation="255"/>
    </xf>
    <xf numFmtId="0" fontId="16" fillId="4" borderId="10" xfId="1" applyFont="1" applyFill="1" applyBorder="1" applyAlignment="1">
      <alignment horizontal="center" vertical="center" textRotation="255"/>
    </xf>
    <xf numFmtId="0" fontId="2" fillId="0" borderId="26" xfId="1" applyFill="1" applyBorder="1" applyAlignment="1">
      <alignment horizontal="center" vertical="top" textRotation="255"/>
    </xf>
    <xf numFmtId="0" fontId="38" fillId="0" borderId="0" xfId="1" applyFont="1" applyBorder="1" applyAlignment="1">
      <alignment vertical="center"/>
    </xf>
    <xf numFmtId="0" fontId="35" fillId="0" borderId="4" xfId="1" applyFont="1" applyBorder="1" applyAlignment="1">
      <alignment horizontal="center" vertical="center" shrinkToFit="1"/>
    </xf>
    <xf numFmtId="176" fontId="35" fillId="0" borderId="4" xfId="1" applyNumberFormat="1" applyFont="1" applyBorder="1" applyAlignment="1">
      <alignment horizontal="center" vertical="center"/>
    </xf>
    <xf numFmtId="176" fontId="35" fillId="6" borderId="4" xfId="1" applyNumberFormat="1" applyFont="1" applyFill="1" applyBorder="1" applyAlignment="1">
      <alignment horizontal="center" vertical="center"/>
    </xf>
    <xf numFmtId="49" fontId="35" fillId="0" borderId="4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shrinkToFit="1"/>
    </xf>
    <xf numFmtId="0" fontId="35" fillId="0" borderId="33" xfId="1" applyFont="1" applyBorder="1" applyAlignment="1">
      <alignment horizontal="center" vertical="top" shrinkToFit="1"/>
    </xf>
    <xf numFmtId="0" fontId="35" fillId="0" borderId="4" xfId="1" applyFont="1" applyBorder="1" applyAlignment="1">
      <alignment horizontal="center" vertical="top" shrinkToFit="1"/>
    </xf>
    <xf numFmtId="0" fontId="16" fillId="0" borderId="31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center" vertical="top" wrapText="1"/>
    </xf>
    <xf numFmtId="0" fontId="16" fillId="0" borderId="32" xfId="1" applyFont="1" applyBorder="1" applyAlignment="1">
      <alignment horizontal="center" vertical="top"/>
    </xf>
    <xf numFmtId="0" fontId="16" fillId="0" borderId="33" xfId="1" applyFont="1" applyBorder="1" applyAlignment="1">
      <alignment horizontal="center" vertical="top"/>
    </xf>
    <xf numFmtId="0" fontId="35" fillId="0" borderId="4" xfId="1" applyFont="1" applyBorder="1" applyAlignment="1">
      <alignment horizontal="center" vertical="center"/>
    </xf>
    <xf numFmtId="0" fontId="35" fillId="0" borderId="31" xfId="1" applyFont="1" applyBorder="1" applyAlignment="1">
      <alignment horizontal="center" vertical="center"/>
    </xf>
    <xf numFmtId="0" fontId="35" fillId="0" borderId="4" xfId="1" applyNumberFormat="1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4" xfId="1" applyFont="1" applyBorder="1" applyAlignment="1">
      <alignment horizontal="center" vertical="center" shrinkToFit="1"/>
    </xf>
    <xf numFmtId="49" fontId="2" fillId="0" borderId="4" xfId="1" applyNumberFormat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4" xfId="1" quotePrefix="1" applyBorder="1">
      <alignment vertical="center"/>
    </xf>
    <xf numFmtId="0" fontId="2" fillId="0" borderId="4" xfId="1" applyBorder="1">
      <alignment vertical="center"/>
    </xf>
    <xf numFmtId="49" fontId="37" fillId="0" borderId="4" xfId="1" applyNumberFormat="1" applyFont="1" applyBorder="1" applyAlignment="1">
      <alignment horizontal="center" vertical="center" shrinkToFit="1"/>
    </xf>
    <xf numFmtId="49" fontId="24" fillId="0" borderId="4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50BF6F4B-47D7-4FF6-BD81-78A9405845FB}"/>
  </cellStyles>
  <dxfs count="15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0000FF"/>
      </font>
    </dxf>
    <dxf>
      <font>
        <b/>
        <i val="0"/>
        <strike val="0"/>
        <u val="non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14</xdr:row>
      <xdr:rowOff>1120588</xdr:rowOff>
    </xdr:from>
    <xdr:to>
      <xdr:col>56</xdr:col>
      <xdr:colOff>0</xdr:colOff>
      <xdr:row>16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DA826-2A3C-402B-8E4F-8207C66CD13A}"/>
            </a:ext>
          </a:extLst>
        </xdr:cNvPr>
        <xdr:cNvSpPr txBox="1"/>
      </xdr:nvSpPr>
      <xdr:spPr>
        <a:xfrm>
          <a:off x="11106150" y="5263963"/>
          <a:ext cx="2381250" cy="47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若年、労安法は選択不可</a:t>
          </a:r>
          <a:r>
            <a:rPr kumimoji="1" lang="en-US" altLang="ja-JP" sz="14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4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tmpE15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mpE15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1288-10E8-4856-919F-3969739B9A07}">
  <dimension ref="A1:EM28"/>
  <sheetViews>
    <sheetView tabSelected="1" topLeftCell="AN1" zoomScaleNormal="100" zoomScaleSheetLayoutView="85" workbookViewId="0">
      <selection activeCell="DC4" sqref="DC4"/>
    </sheetView>
  </sheetViews>
  <sheetFormatPr defaultColWidth="3.125" defaultRowHeight="18.75" customHeight="1" x14ac:dyDescent="0.15"/>
  <cols>
    <col min="1" max="1" width="5.125" style="1" customWidth="1"/>
    <col min="2" max="66" width="3.125" style="1"/>
    <col min="67" max="70" width="3.125" style="1" customWidth="1"/>
    <col min="71" max="110" width="3.125" style="1"/>
    <col min="111" max="114" width="5.625" style="1" customWidth="1"/>
    <col min="115" max="124" width="4.375" style="1" customWidth="1"/>
    <col min="125" max="125" width="3.125" style="1"/>
    <col min="126" max="128" width="4.375" style="1" customWidth="1"/>
    <col min="129" max="134" width="3.75" style="1" customWidth="1"/>
    <col min="135" max="135" width="3.125" style="1"/>
    <col min="136" max="137" width="3.75" style="1" customWidth="1"/>
    <col min="138" max="138" width="21" style="1" customWidth="1"/>
    <col min="139" max="139" width="11.375" style="1" customWidth="1"/>
    <col min="140" max="142" width="12.75" style="1" customWidth="1"/>
    <col min="143" max="16384" width="3.125" style="1"/>
  </cols>
  <sheetData>
    <row r="1" spans="1:143" ht="18.75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4">
        <f>TEXT(DC2,"YYYY")+1</f>
        <v>2026</v>
      </c>
      <c r="AA1" s="5"/>
      <c r="AB1" s="5"/>
      <c r="AC1" s="6"/>
      <c r="AD1" s="7" t="s">
        <v>1</v>
      </c>
      <c r="AE1" s="8"/>
      <c r="AF1" s="9"/>
      <c r="AG1" s="10"/>
      <c r="AH1" s="11"/>
      <c r="AI1" s="11"/>
      <c r="AJ1" s="11"/>
      <c r="AK1" s="11"/>
      <c r="AL1" s="11"/>
      <c r="AM1" s="11"/>
      <c r="AN1" s="12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6" t="s">
        <v>2</v>
      </c>
      <c r="DD1" s="16"/>
      <c r="DE1" s="16"/>
      <c r="DF1" s="16"/>
      <c r="DO1" s="17" t="s">
        <v>3</v>
      </c>
      <c r="DP1" s="18" t="s">
        <v>4</v>
      </c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9"/>
      <c r="EG1" s="20"/>
      <c r="EH1" s="1" t="s">
        <v>5</v>
      </c>
    </row>
    <row r="2" spans="1:143" ht="18.75" customHeight="1" thickBo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21"/>
      <c r="AA2" s="22"/>
      <c r="AB2" s="22"/>
      <c r="AC2" s="23"/>
      <c r="AD2" s="24"/>
      <c r="AE2" s="25"/>
      <c r="AF2" s="26"/>
      <c r="AG2" s="10"/>
      <c r="AH2" s="11"/>
      <c r="AI2" s="11"/>
      <c r="AJ2" s="11"/>
      <c r="AK2" s="11"/>
      <c r="AL2" s="11"/>
      <c r="AM2" s="11"/>
      <c r="AN2" s="1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D2" s="15"/>
      <c r="CE2" s="15"/>
      <c r="CF2" s="15"/>
      <c r="CG2" s="15"/>
      <c r="CH2" s="15"/>
      <c r="CI2" s="15"/>
      <c r="CJ2" s="27"/>
      <c r="CK2" s="27"/>
      <c r="CL2" s="27"/>
      <c r="CM2" s="27"/>
      <c r="CN2" s="27"/>
      <c r="CO2" s="27"/>
      <c r="CP2" s="15"/>
      <c r="CW2" s="28"/>
      <c r="CX2" s="28"/>
      <c r="CY2" s="28"/>
      <c r="CZ2" s="29"/>
      <c r="DA2" s="27"/>
      <c r="DB2" s="27"/>
      <c r="DC2" s="30">
        <v>45748</v>
      </c>
      <c r="DD2" s="30"/>
      <c r="DE2" s="30"/>
      <c r="DF2" s="30"/>
      <c r="DO2" s="31" t="s">
        <v>6</v>
      </c>
      <c r="DP2" s="32" t="s">
        <v>7</v>
      </c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3"/>
      <c r="EG2" s="20"/>
      <c r="EH2" s="1" t="s">
        <v>8</v>
      </c>
    </row>
    <row r="3" spans="1:143" ht="18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4" t="str">
        <f>Z1&amp;"年4月～"&amp;Z1+1&amp;"年3月まで"</f>
        <v>2026年4月～2027年3月まで</v>
      </c>
      <c r="AA3" s="34"/>
      <c r="AB3" s="34"/>
      <c r="AC3" s="34"/>
      <c r="AD3" s="34"/>
      <c r="AE3" s="34"/>
      <c r="AF3" s="34"/>
      <c r="AG3" s="34"/>
      <c r="AH3" s="34"/>
      <c r="AI3" s="34"/>
      <c r="AJ3" s="34"/>
      <c r="AV3" s="35" t="s">
        <v>9</v>
      </c>
      <c r="AW3" s="36"/>
      <c r="AX3" s="36"/>
      <c r="AY3" s="36"/>
      <c r="AZ3" s="36"/>
      <c r="BA3" s="37"/>
      <c r="CJ3" s="38"/>
      <c r="CK3" s="38"/>
      <c r="CL3" s="38"/>
      <c r="CM3" s="38"/>
      <c r="CN3" s="38"/>
      <c r="CO3" s="38"/>
      <c r="CP3" s="39"/>
      <c r="CQ3" s="40"/>
      <c r="CR3" s="40"/>
      <c r="CS3" s="40"/>
      <c r="CT3" s="40"/>
      <c r="CU3" s="40"/>
      <c r="CV3" s="40"/>
      <c r="CW3" s="40"/>
      <c r="CX3" s="40"/>
      <c r="CY3" s="40"/>
      <c r="CZ3" s="40"/>
      <c r="DO3" s="31" t="s">
        <v>10</v>
      </c>
      <c r="DP3" s="32" t="s">
        <v>11</v>
      </c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3"/>
      <c r="EG3" s="20"/>
      <c r="EH3" s="1" t="s">
        <v>12</v>
      </c>
    </row>
    <row r="4" spans="1:143" ht="18.75" customHeight="1" thickBot="1" x14ac:dyDescent="0.2"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U4" s="41"/>
      <c r="AV4" s="42"/>
      <c r="AW4" s="43"/>
      <c r="AX4" s="43"/>
      <c r="AY4" s="43"/>
      <c r="AZ4" s="43"/>
      <c r="BA4" s="44"/>
      <c r="BB4" s="45"/>
      <c r="BC4" s="45"/>
      <c r="BD4" s="45"/>
      <c r="BE4" s="45"/>
      <c r="BF4" s="45"/>
      <c r="BG4" s="45"/>
      <c r="BH4" s="45"/>
      <c r="BI4" s="46"/>
      <c r="CJ4" s="47" t="s">
        <v>13</v>
      </c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H4" s="1" t="s">
        <v>14</v>
      </c>
      <c r="DI4" s="48" t="s">
        <v>15</v>
      </c>
      <c r="DJ4" s="49" t="s">
        <v>16</v>
      </c>
      <c r="DK4" s="49"/>
      <c r="DL4" s="50"/>
      <c r="DO4" s="31" t="s">
        <v>17</v>
      </c>
      <c r="DP4" s="32" t="s">
        <v>18</v>
      </c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3"/>
      <c r="EG4" s="20"/>
      <c r="EH4" s="1" t="s">
        <v>19</v>
      </c>
    </row>
    <row r="5" spans="1:143" ht="18.75" customHeight="1" x14ac:dyDescent="0.15">
      <c r="B5" s="51"/>
      <c r="C5" s="51"/>
      <c r="D5" s="51"/>
      <c r="E5" s="51"/>
      <c r="F5" s="51"/>
      <c r="G5" s="52"/>
      <c r="H5" s="52"/>
      <c r="I5" s="51"/>
      <c r="J5" s="51"/>
      <c r="K5" s="51"/>
      <c r="L5" s="51"/>
      <c r="M5" s="51"/>
      <c r="AU5" s="53"/>
      <c r="AV5" s="54" t="s">
        <v>20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5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H5" s="1" t="s">
        <v>21</v>
      </c>
      <c r="DI5" s="31" t="s">
        <v>22</v>
      </c>
      <c r="DJ5" s="32" t="s">
        <v>23</v>
      </c>
      <c r="DK5" s="32"/>
      <c r="DL5" s="33"/>
      <c r="DO5" s="31" t="s">
        <v>24</v>
      </c>
      <c r="DP5" s="32" t="s">
        <v>25</v>
      </c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3"/>
      <c r="EG5" s="20"/>
      <c r="EH5" s="1" t="s">
        <v>26</v>
      </c>
    </row>
    <row r="6" spans="1:143" ht="18.75" customHeight="1" x14ac:dyDescent="0.15">
      <c r="B6" s="51"/>
      <c r="C6" s="51"/>
      <c r="D6" s="51"/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 t="s">
        <v>27</v>
      </c>
      <c r="S6" s="56"/>
      <c r="T6" s="56"/>
      <c r="U6" s="56"/>
      <c r="V6" s="56"/>
      <c r="W6" s="56" t="s">
        <v>28</v>
      </c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U6" s="53"/>
      <c r="AV6" s="54" t="s">
        <v>29</v>
      </c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5"/>
      <c r="CS6" s="59" t="s">
        <v>30</v>
      </c>
      <c r="CT6" s="59"/>
      <c r="CU6" s="59"/>
      <c r="CV6" s="59"/>
      <c r="CW6" s="59"/>
      <c r="CX6" s="59"/>
      <c r="CY6" s="59"/>
      <c r="CZ6" s="59"/>
      <c r="DI6" s="31" t="s">
        <v>31</v>
      </c>
      <c r="DJ6" s="32" t="s">
        <v>32</v>
      </c>
      <c r="DK6" s="32"/>
      <c r="DL6" s="33"/>
      <c r="DO6" s="31" t="s">
        <v>33</v>
      </c>
      <c r="DP6" s="32" t="s">
        <v>34</v>
      </c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3"/>
      <c r="EG6" s="20"/>
      <c r="EH6" s="1" t="s">
        <v>35</v>
      </c>
    </row>
    <row r="7" spans="1:143" ht="18.75" customHeight="1" x14ac:dyDescent="0.15"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6"/>
      <c r="R7" s="56"/>
      <c r="S7" s="56"/>
      <c r="T7" s="56"/>
      <c r="U7" s="56"/>
      <c r="V7" s="56"/>
      <c r="W7" s="56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U7" s="53"/>
      <c r="AV7" s="54" t="s">
        <v>36</v>
      </c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5"/>
      <c r="CS7" s="59"/>
      <c r="CT7" s="59"/>
      <c r="CU7" s="59"/>
      <c r="CV7" s="59"/>
      <c r="CW7" s="59"/>
      <c r="CX7" s="59"/>
      <c r="CY7" s="59"/>
      <c r="CZ7" s="59"/>
      <c r="DI7" s="31" t="s">
        <v>37</v>
      </c>
      <c r="DJ7" s="32" t="s">
        <v>38</v>
      </c>
      <c r="DK7" s="32"/>
      <c r="DL7" s="33"/>
      <c r="DO7" s="31" t="s">
        <v>39</v>
      </c>
      <c r="DP7" s="32" t="s">
        <v>40</v>
      </c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3"/>
      <c r="EG7" s="20"/>
      <c r="EH7" s="1" t="s">
        <v>41</v>
      </c>
    </row>
    <row r="8" spans="1:143" ht="18.75" customHeight="1" thickBot="1" x14ac:dyDescent="0.2">
      <c r="AU8" s="60"/>
      <c r="AV8" s="61" t="s">
        <v>42</v>
      </c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2"/>
      <c r="CJ8" s="38"/>
      <c r="CK8" s="38"/>
      <c r="CL8" s="38"/>
      <c r="CM8" s="38"/>
      <c r="CN8" s="38"/>
      <c r="CO8" s="38"/>
      <c r="CP8" s="39"/>
      <c r="DI8" s="31" t="s">
        <v>43</v>
      </c>
      <c r="DJ8" s="32" t="s">
        <v>44</v>
      </c>
      <c r="DK8" s="32"/>
      <c r="DL8" s="33"/>
      <c r="DO8" s="31" t="s">
        <v>45</v>
      </c>
      <c r="DP8" s="32" t="s">
        <v>46</v>
      </c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3"/>
      <c r="EG8" s="20"/>
    </row>
    <row r="9" spans="1:143" ht="18.75" customHeight="1" x14ac:dyDescent="0.15">
      <c r="E9" s="63" t="s">
        <v>47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J9" s="38"/>
      <c r="CK9" s="38"/>
      <c r="CL9" s="38"/>
      <c r="CM9" s="38"/>
      <c r="CN9" s="38"/>
      <c r="CO9" s="38"/>
      <c r="CP9" s="39"/>
      <c r="DI9" s="64" t="s">
        <v>48</v>
      </c>
      <c r="DJ9" s="65" t="s">
        <v>49</v>
      </c>
      <c r="DK9" s="65"/>
      <c r="DL9" s="66"/>
      <c r="DO9" s="31" t="s">
        <v>50</v>
      </c>
      <c r="DP9" s="32" t="s">
        <v>51</v>
      </c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3"/>
      <c r="EG9" s="20"/>
    </row>
    <row r="10" spans="1:143" ht="18.75" customHeight="1" x14ac:dyDescent="0.15"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T10" s="68"/>
      <c r="CU10" s="68"/>
      <c r="CV10" s="68"/>
      <c r="CW10" s="68"/>
      <c r="CX10" s="68"/>
      <c r="CY10" s="68"/>
      <c r="CZ10" s="29" t="s">
        <v>52</v>
      </c>
      <c r="DO10" s="69" t="s">
        <v>53</v>
      </c>
      <c r="DP10" s="70" t="s">
        <v>54</v>
      </c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1"/>
    </row>
    <row r="11" spans="1:143" ht="18.75" customHeight="1" x14ac:dyDescent="0.15">
      <c r="A11" s="72" t="s">
        <v>55</v>
      </c>
      <c r="B11" s="73" t="s">
        <v>56</v>
      </c>
      <c r="C11" s="73"/>
      <c r="D11" s="73"/>
      <c r="E11" s="73"/>
      <c r="F11" s="73"/>
      <c r="G11" s="73"/>
      <c r="H11" s="74" t="s">
        <v>57</v>
      </c>
      <c r="I11" s="75"/>
      <c r="J11" s="75"/>
      <c r="K11" s="75"/>
      <c r="L11" s="75"/>
      <c r="M11" s="75"/>
      <c r="N11" s="76" t="s">
        <v>58</v>
      </c>
      <c r="O11" s="76"/>
      <c r="P11" s="76"/>
      <c r="Q11" s="76"/>
      <c r="R11" s="76"/>
      <c r="S11" s="76" t="s">
        <v>59</v>
      </c>
      <c r="T11" s="76"/>
      <c r="U11" s="76"/>
      <c r="V11" s="76"/>
      <c r="W11" s="76"/>
      <c r="X11" s="76"/>
      <c r="Y11" s="76"/>
      <c r="Z11" s="76" t="s">
        <v>60</v>
      </c>
      <c r="AA11" s="76"/>
      <c r="AB11" s="76"/>
      <c r="AC11" s="76"/>
      <c r="AD11" s="76"/>
      <c r="AE11" s="76"/>
      <c r="AF11" s="76" t="s">
        <v>61</v>
      </c>
      <c r="AG11" s="76"/>
      <c r="AH11" s="76"/>
      <c r="AI11" s="76"/>
      <c r="AJ11" s="76"/>
      <c r="AK11" s="76"/>
      <c r="AL11" s="77" t="s">
        <v>62</v>
      </c>
      <c r="AM11" s="77"/>
      <c r="AN11" s="77" t="s">
        <v>63</v>
      </c>
      <c r="AO11" s="77"/>
      <c r="AP11" s="78" t="s">
        <v>64</v>
      </c>
      <c r="AQ11" s="78"/>
      <c r="AR11" s="78"/>
      <c r="AS11" s="78"/>
      <c r="AT11" s="78"/>
      <c r="AU11" s="79" t="s">
        <v>65</v>
      </c>
      <c r="AV11" s="80"/>
      <c r="AW11" s="80"/>
      <c r="AX11" s="80"/>
      <c r="AY11" s="80"/>
      <c r="AZ11" s="80"/>
      <c r="BA11" s="80"/>
      <c r="BB11" s="80"/>
      <c r="BC11" s="80"/>
      <c r="BD11" s="81"/>
      <c r="BE11" s="82" t="s">
        <v>66</v>
      </c>
      <c r="BF11" s="83"/>
      <c r="BG11" s="83"/>
      <c r="BH11" s="83"/>
      <c r="BI11" s="83"/>
      <c r="BJ11" s="83"/>
      <c r="BK11" s="83"/>
      <c r="BL11" s="83"/>
      <c r="BM11" s="83"/>
      <c r="BN11" s="83"/>
      <c r="BO11" s="84" t="s">
        <v>67</v>
      </c>
      <c r="BP11" s="84"/>
      <c r="BQ11" s="84"/>
      <c r="BR11" s="84"/>
      <c r="BS11" s="79" t="s">
        <v>68</v>
      </c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6"/>
      <c r="CF11" s="87" t="s">
        <v>69</v>
      </c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9"/>
      <c r="DA11" s="90"/>
      <c r="DB11" s="90"/>
      <c r="DC11" s="90"/>
      <c r="DD11" s="90"/>
      <c r="DG11" s="91" t="s">
        <v>70</v>
      </c>
      <c r="DH11" s="91" t="s">
        <v>71</v>
      </c>
      <c r="DI11" s="91" t="s">
        <v>72</v>
      </c>
      <c r="DJ11" s="91" t="s">
        <v>73</v>
      </c>
      <c r="DK11" s="91" t="s">
        <v>74</v>
      </c>
      <c r="DL11" s="91" t="s">
        <v>75</v>
      </c>
      <c r="DM11" s="91" t="s">
        <v>76</v>
      </c>
      <c r="DN11" s="91" t="s">
        <v>77</v>
      </c>
      <c r="DO11" s="91" t="s">
        <v>78</v>
      </c>
      <c r="DP11" s="91" t="s">
        <v>79</v>
      </c>
      <c r="DQ11" s="91" t="s">
        <v>80</v>
      </c>
      <c r="DR11" s="91" t="s">
        <v>81</v>
      </c>
      <c r="DS11" s="91" t="s">
        <v>82</v>
      </c>
      <c r="DT11" s="91" t="s">
        <v>83</v>
      </c>
      <c r="DU11" s="92" t="s">
        <v>84</v>
      </c>
      <c r="DV11" s="91" t="s">
        <v>85</v>
      </c>
      <c r="DW11" s="91" t="s">
        <v>86</v>
      </c>
      <c r="DX11" s="91" t="s">
        <v>87</v>
      </c>
      <c r="DY11" s="91" t="s">
        <v>88</v>
      </c>
      <c r="DZ11" s="91" t="s">
        <v>10</v>
      </c>
      <c r="EA11" s="91" t="s">
        <v>17</v>
      </c>
      <c r="EB11" s="91" t="s">
        <v>24</v>
      </c>
      <c r="EC11" s="91" t="s">
        <v>33</v>
      </c>
      <c r="ED11" s="91" t="s">
        <v>39</v>
      </c>
      <c r="EE11" s="91" t="s">
        <v>45</v>
      </c>
      <c r="EF11" s="91" t="s">
        <v>50</v>
      </c>
      <c r="EG11" s="91" t="s">
        <v>89</v>
      </c>
      <c r="EH11" s="91" t="s">
        <v>90</v>
      </c>
      <c r="EI11" s="91" t="s">
        <v>91</v>
      </c>
      <c r="EJ11" s="91" t="s">
        <v>92</v>
      </c>
      <c r="EK11" s="91" t="s">
        <v>93</v>
      </c>
      <c r="EL11" s="91" t="s">
        <v>94</v>
      </c>
      <c r="EM11" s="91" t="s">
        <v>95</v>
      </c>
    </row>
    <row r="12" spans="1:143" ht="39" customHeight="1" x14ac:dyDescent="0.15">
      <c r="A12" s="93"/>
      <c r="B12" s="73"/>
      <c r="C12" s="73"/>
      <c r="D12" s="73"/>
      <c r="E12" s="73"/>
      <c r="F12" s="73"/>
      <c r="G12" s="73"/>
      <c r="H12" s="75"/>
      <c r="I12" s="75"/>
      <c r="J12" s="75"/>
      <c r="K12" s="75"/>
      <c r="L12" s="75"/>
      <c r="M12" s="75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7"/>
      <c r="AM12" s="77"/>
      <c r="AN12" s="77"/>
      <c r="AO12" s="77"/>
      <c r="AP12" s="78"/>
      <c r="AQ12" s="78"/>
      <c r="AR12" s="78"/>
      <c r="AS12" s="78"/>
      <c r="AT12" s="78"/>
      <c r="AU12" s="94"/>
      <c r="AV12" s="95"/>
      <c r="AW12" s="95"/>
      <c r="AX12" s="95"/>
      <c r="AY12" s="95"/>
      <c r="AZ12" s="95"/>
      <c r="BA12" s="95"/>
      <c r="BB12" s="95"/>
      <c r="BC12" s="95"/>
      <c r="BD12" s="96"/>
      <c r="BE12" s="97"/>
      <c r="BF12" s="98"/>
      <c r="BG12" s="98"/>
      <c r="BH12" s="98"/>
      <c r="BI12" s="98"/>
      <c r="BJ12" s="98"/>
      <c r="BK12" s="98"/>
      <c r="BL12" s="98"/>
      <c r="BM12" s="98"/>
      <c r="BN12" s="98"/>
      <c r="BO12" s="84"/>
      <c r="BP12" s="84"/>
      <c r="BQ12" s="84"/>
      <c r="BR12" s="84"/>
      <c r="BS12" s="99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1"/>
      <c r="CF12" s="102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4"/>
      <c r="DA12" s="105"/>
      <c r="DB12" s="105"/>
      <c r="DC12" s="105"/>
      <c r="DD12" s="105"/>
      <c r="DG12" s="106" t="s">
        <v>96</v>
      </c>
      <c r="DH12" s="106" t="s">
        <v>97</v>
      </c>
      <c r="DI12" s="106" t="s">
        <v>96</v>
      </c>
      <c r="DJ12" s="106" t="s">
        <v>96</v>
      </c>
      <c r="DK12" s="107" t="s">
        <v>98</v>
      </c>
      <c r="DL12" s="108"/>
      <c r="DM12" s="108"/>
      <c r="DN12" s="108"/>
      <c r="DO12" s="109"/>
      <c r="DP12" s="110" t="s">
        <v>99</v>
      </c>
      <c r="DQ12" s="111"/>
      <c r="DR12" s="111"/>
      <c r="DS12" s="111"/>
      <c r="DT12" s="111"/>
      <c r="DU12" s="111"/>
      <c r="DV12" s="111"/>
      <c r="DW12" s="111"/>
      <c r="DX12" s="112"/>
      <c r="DY12" s="113" t="s">
        <v>100</v>
      </c>
      <c r="DZ12" s="111"/>
      <c r="EA12" s="111"/>
      <c r="EB12" s="111"/>
      <c r="EC12" s="111"/>
      <c r="ED12" s="111"/>
      <c r="EE12" s="111"/>
      <c r="EF12" s="111"/>
      <c r="EG12" s="111"/>
      <c r="EH12" s="111"/>
      <c r="EI12" s="112"/>
      <c r="EJ12" s="113" t="s">
        <v>101</v>
      </c>
      <c r="EK12" s="111"/>
      <c r="EL12" s="112"/>
      <c r="EM12" s="114" t="s">
        <v>102</v>
      </c>
    </row>
    <row r="13" spans="1:143" ht="67.5" customHeight="1" x14ac:dyDescent="0.15">
      <c r="A13" s="93"/>
      <c r="B13" s="73"/>
      <c r="C13" s="73"/>
      <c r="D13" s="73"/>
      <c r="E13" s="73"/>
      <c r="F13" s="73"/>
      <c r="G13" s="73"/>
      <c r="H13" s="75"/>
      <c r="I13" s="75"/>
      <c r="J13" s="75"/>
      <c r="K13" s="75"/>
      <c r="L13" s="75"/>
      <c r="M13" s="75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7"/>
      <c r="AM13" s="77"/>
      <c r="AN13" s="77"/>
      <c r="AO13" s="77"/>
      <c r="AP13" s="115" t="s">
        <v>103</v>
      </c>
      <c r="AQ13" s="115"/>
      <c r="AR13" s="115"/>
      <c r="AS13" s="115"/>
      <c r="AT13" s="115"/>
      <c r="AU13" s="94"/>
      <c r="AV13" s="95"/>
      <c r="AW13" s="95"/>
      <c r="AX13" s="95"/>
      <c r="AY13" s="95"/>
      <c r="AZ13" s="95"/>
      <c r="BA13" s="95"/>
      <c r="BB13" s="95"/>
      <c r="BC13" s="95"/>
      <c r="BD13" s="96"/>
      <c r="BE13" s="94" t="s">
        <v>104</v>
      </c>
      <c r="BF13" s="96"/>
      <c r="BG13" s="94" t="s">
        <v>105</v>
      </c>
      <c r="BH13" s="95"/>
      <c r="BI13" s="95"/>
      <c r="BJ13" s="95"/>
      <c r="BK13" s="95"/>
      <c r="BL13" s="96"/>
      <c r="BM13" s="94" t="s">
        <v>106</v>
      </c>
      <c r="BN13" s="95"/>
      <c r="BO13" s="84"/>
      <c r="BP13" s="84"/>
      <c r="BQ13" s="84"/>
      <c r="BR13" s="84"/>
      <c r="BS13" s="99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1"/>
      <c r="CF13" s="116" t="s">
        <v>107</v>
      </c>
      <c r="CG13" s="117"/>
      <c r="CH13" s="118"/>
      <c r="CI13" s="76" t="s">
        <v>108</v>
      </c>
      <c r="CJ13" s="76"/>
      <c r="CK13" s="76"/>
      <c r="CL13" s="76"/>
      <c r="CM13" s="76"/>
      <c r="CN13" s="76"/>
      <c r="CO13" s="76" t="s">
        <v>109</v>
      </c>
      <c r="CP13" s="76"/>
      <c r="CQ13" s="76"/>
      <c r="CR13" s="76"/>
      <c r="CS13" s="76"/>
      <c r="CT13" s="76"/>
      <c r="CU13" s="76" t="s">
        <v>110</v>
      </c>
      <c r="CV13" s="76"/>
      <c r="CW13" s="76"/>
      <c r="CX13" s="76"/>
      <c r="CY13" s="76"/>
      <c r="CZ13" s="76"/>
      <c r="DA13" s="119"/>
      <c r="DB13" s="119"/>
      <c r="DC13" s="119"/>
      <c r="DD13" s="119"/>
      <c r="DG13" s="120" t="s">
        <v>111</v>
      </c>
      <c r="DH13" s="120" t="s">
        <v>112</v>
      </c>
      <c r="DI13" s="121" t="s">
        <v>113</v>
      </c>
      <c r="DJ13" s="121" t="s">
        <v>114</v>
      </c>
      <c r="DK13" s="122" t="s">
        <v>115</v>
      </c>
      <c r="DL13" s="123" t="s">
        <v>116</v>
      </c>
      <c r="DM13" s="122" t="s">
        <v>117</v>
      </c>
      <c r="DN13" s="124" t="s">
        <v>32</v>
      </c>
      <c r="DO13" s="123" t="s">
        <v>118</v>
      </c>
      <c r="DP13" s="125" t="s">
        <v>119</v>
      </c>
      <c r="DQ13" s="126" t="s">
        <v>120</v>
      </c>
      <c r="DR13" s="126" t="s">
        <v>121</v>
      </c>
      <c r="DS13" s="127" t="s">
        <v>122</v>
      </c>
      <c r="DT13" s="127" t="s">
        <v>123</v>
      </c>
      <c r="DU13" s="128" t="s">
        <v>124</v>
      </c>
      <c r="DV13" s="121" t="s">
        <v>125</v>
      </c>
      <c r="DW13" s="121" t="s">
        <v>126</v>
      </c>
      <c r="DX13" s="121" t="s">
        <v>127</v>
      </c>
      <c r="DY13" s="122" t="s">
        <v>115</v>
      </c>
      <c r="DZ13" s="124" t="s">
        <v>128</v>
      </c>
      <c r="EA13" s="124" t="s">
        <v>38</v>
      </c>
      <c r="EB13" s="124" t="s">
        <v>129</v>
      </c>
      <c r="EC13" s="123" t="s">
        <v>130</v>
      </c>
      <c r="ED13" s="122" t="s">
        <v>117</v>
      </c>
      <c r="EE13" s="124" t="s">
        <v>32</v>
      </c>
      <c r="EF13" s="123" t="s">
        <v>118</v>
      </c>
      <c r="EG13" s="114" t="s">
        <v>131</v>
      </c>
      <c r="EH13" s="120" t="s">
        <v>132</v>
      </c>
      <c r="EI13" s="120" t="s">
        <v>133</v>
      </c>
      <c r="EJ13" s="120" t="s">
        <v>134</v>
      </c>
      <c r="EK13" s="120" t="s">
        <v>135</v>
      </c>
      <c r="EL13" s="120" t="s">
        <v>136</v>
      </c>
      <c r="EM13" s="129"/>
    </row>
    <row r="14" spans="1:143" ht="13.5" customHeight="1" x14ac:dyDescent="0.15">
      <c r="A14" s="93"/>
      <c r="B14" s="73"/>
      <c r="C14" s="73"/>
      <c r="D14" s="73"/>
      <c r="E14" s="73"/>
      <c r="F14" s="73"/>
      <c r="G14" s="73"/>
      <c r="H14" s="75"/>
      <c r="I14" s="75"/>
      <c r="J14" s="75"/>
      <c r="K14" s="75"/>
      <c r="L14" s="75"/>
      <c r="M14" s="75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7"/>
      <c r="AM14" s="77"/>
      <c r="AN14" s="77"/>
      <c r="AO14" s="77"/>
      <c r="AP14" s="115"/>
      <c r="AQ14" s="115"/>
      <c r="AR14" s="115"/>
      <c r="AS14" s="115"/>
      <c r="AT14" s="115"/>
      <c r="AU14" s="94"/>
      <c r="AV14" s="95"/>
      <c r="AW14" s="95"/>
      <c r="AX14" s="95"/>
      <c r="AY14" s="95"/>
      <c r="AZ14" s="95"/>
      <c r="BA14" s="95"/>
      <c r="BB14" s="95"/>
      <c r="BC14" s="95"/>
      <c r="BD14" s="96"/>
      <c r="BE14" s="94"/>
      <c r="BF14" s="96"/>
      <c r="BG14" s="94"/>
      <c r="BH14" s="95"/>
      <c r="BI14" s="95"/>
      <c r="BJ14" s="95"/>
      <c r="BK14" s="95"/>
      <c r="BL14" s="96"/>
      <c r="BM14" s="94"/>
      <c r="BN14" s="95"/>
      <c r="BO14" s="84"/>
      <c r="BP14" s="84"/>
      <c r="BQ14" s="84"/>
      <c r="BR14" s="84"/>
      <c r="BS14" s="99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1"/>
      <c r="CF14" s="130"/>
      <c r="CG14" s="131"/>
      <c r="CH14" s="132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119"/>
      <c r="DB14" s="119"/>
      <c r="DC14" s="119"/>
      <c r="DD14" s="119"/>
      <c r="DG14" s="120"/>
      <c r="DH14" s="120"/>
      <c r="DI14" s="120"/>
      <c r="DJ14" s="120"/>
      <c r="DK14" s="122"/>
      <c r="DL14" s="123"/>
      <c r="DM14" s="122"/>
      <c r="DN14" s="124"/>
      <c r="DO14" s="123"/>
      <c r="DP14" s="133"/>
      <c r="DQ14" s="127"/>
      <c r="DR14" s="127"/>
      <c r="DS14" s="127"/>
      <c r="DT14" s="127"/>
      <c r="DU14" s="128"/>
      <c r="DV14" s="120"/>
      <c r="DW14" s="120"/>
      <c r="DX14" s="120"/>
      <c r="DY14" s="122"/>
      <c r="DZ14" s="124"/>
      <c r="EA14" s="124"/>
      <c r="EB14" s="124"/>
      <c r="EC14" s="123"/>
      <c r="ED14" s="122"/>
      <c r="EE14" s="124"/>
      <c r="EF14" s="123"/>
      <c r="EG14" s="129"/>
      <c r="EH14" s="120"/>
      <c r="EI14" s="120"/>
      <c r="EJ14" s="120"/>
      <c r="EK14" s="120"/>
      <c r="EL14" s="120"/>
      <c r="EM14" s="129"/>
    </row>
    <row r="15" spans="1:143" ht="111.75" customHeight="1" x14ac:dyDescent="0.15">
      <c r="A15" s="93"/>
      <c r="B15" s="73"/>
      <c r="C15" s="73"/>
      <c r="D15" s="73"/>
      <c r="E15" s="73"/>
      <c r="F15" s="73"/>
      <c r="G15" s="73"/>
      <c r="H15" s="75"/>
      <c r="I15" s="75"/>
      <c r="J15" s="75"/>
      <c r="K15" s="75"/>
      <c r="L15" s="75"/>
      <c r="M15" s="75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7"/>
      <c r="AM15" s="77"/>
      <c r="AN15" s="77"/>
      <c r="AO15" s="77"/>
      <c r="AP15" s="115"/>
      <c r="AQ15" s="115"/>
      <c r="AR15" s="115"/>
      <c r="AS15" s="115"/>
      <c r="AT15" s="115"/>
      <c r="AU15" s="94"/>
      <c r="AV15" s="95"/>
      <c r="AW15" s="95"/>
      <c r="AX15" s="95"/>
      <c r="AY15" s="95"/>
      <c r="AZ15" s="95"/>
      <c r="BA15" s="95"/>
      <c r="BB15" s="95"/>
      <c r="BC15" s="95"/>
      <c r="BD15" s="96"/>
      <c r="BE15" s="94"/>
      <c r="BF15" s="96"/>
      <c r="BG15" s="94"/>
      <c r="BH15" s="95"/>
      <c r="BI15" s="95"/>
      <c r="BJ15" s="95"/>
      <c r="BK15" s="95"/>
      <c r="BL15" s="96"/>
      <c r="BM15" s="94"/>
      <c r="BN15" s="95"/>
      <c r="BO15" s="84"/>
      <c r="BP15" s="84"/>
      <c r="BQ15" s="84"/>
      <c r="BR15" s="84"/>
      <c r="BS15" s="99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1"/>
      <c r="CF15" s="130"/>
      <c r="CG15" s="131"/>
      <c r="CH15" s="132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119"/>
      <c r="DB15" s="119"/>
      <c r="DC15" s="119"/>
      <c r="DD15" s="119"/>
      <c r="DE15" s="134" t="s">
        <v>137</v>
      </c>
      <c r="DG15" s="120"/>
      <c r="DH15" s="120"/>
      <c r="DI15" s="120"/>
      <c r="DJ15" s="120"/>
      <c r="DK15" s="122"/>
      <c r="DL15" s="123"/>
      <c r="DM15" s="122"/>
      <c r="DN15" s="124"/>
      <c r="DO15" s="123"/>
      <c r="DP15" s="133"/>
      <c r="DQ15" s="127"/>
      <c r="DR15" s="127"/>
      <c r="DS15" s="127"/>
      <c r="DT15" s="127"/>
      <c r="DU15" s="128"/>
      <c r="DV15" s="120"/>
      <c r="DW15" s="120"/>
      <c r="DX15" s="120"/>
      <c r="DY15" s="122"/>
      <c r="DZ15" s="124"/>
      <c r="EA15" s="124"/>
      <c r="EB15" s="124"/>
      <c r="EC15" s="123"/>
      <c r="ED15" s="122"/>
      <c r="EE15" s="124"/>
      <c r="EF15" s="123"/>
      <c r="EG15" s="129"/>
      <c r="EH15" s="120"/>
      <c r="EI15" s="120"/>
      <c r="EJ15" s="120"/>
      <c r="EK15" s="120"/>
      <c r="EL15" s="120"/>
      <c r="EM15" s="129"/>
    </row>
    <row r="16" spans="1:143" ht="13.5" customHeight="1" x14ac:dyDescent="0.15">
      <c r="A16" s="135"/>
      <c r="B16" s="73"/>
      <c r="C16" s="73"/>
      <c r="D16" s="73"/>
      <c r="E16" s="73"/>
      <c r="F16" s="73"/>
      <c r="G16" s="73"/>
      <c r="H16" s="75"/>
      <c r="I16" s="75"/>
      <c r="J16" s="75"/>
      <c r="K16" s="75"/>
      <c r="L16" s="75"/>
      <c r="M16" s="7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7"/>
      <c r="AM16" s="77"/>
      <c r="AN16" s="77"/>
      <c r="AO16" s="77"/>
      <c r="AP16" s="115"/>
      <c r="AQ16" s="115"/>
      <c r="AR16" s="115"/>
      <c r="AS16" s="115"/>
      <c r="AT16" s="115"/>
      <c r="AU16" s="136"/>
      <c r="AV16" s="137"/>
      <c r="AW16" s="137"/>
      <c r="AX16" s="137"/>
      <c r="AY16" s="137"/>
      <c r="AZ16" s="137"/>
      <c r="BA16" s="137"/>
      <c r="BB16" s="137"/>
      <c r="BC16" s="137"/>
      <c r="BD16" s="138"/>
      <c r="BE16" s="136"/>
      <c r="BF16" s="138"/>
      <c r="BG16" s="136"/>
      <c r="BH16" s="137"/>
      <c r="BI16" s="137"/>
      <c r="BJ16" s="137"/>
      <c r="BK16" s="137"/>
      <c r="BL16" s="138"/>
      <c r="BM16" s="136"/>
      <c r="BN16" s="137"/>
      <c r="BO16" s="84"/>
      <c r="BP16" s="84"/>
      <c r="BQ16" s="84"/>
      <c r="BR16" s="84"/>
      <c r="BS16" s="139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1"/>
      <c r="CF16" s="142"/>
      <c r="CG16" s="143"/>
      <c r="CH16" s="144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119"/>
      <c r="DB16" s="119"/>
      <c r="DC16" s="119"/>
      <c r="DD16" s="119"/>
      <c r="DG16" s="120"/>
      <c r="DH16" s="120"/>
      <c r="DI16" s="120"/>
      <c r="DJ16" s="120"/>
      <c r="DK16" s="122"/>
      <c r="DL16" s="123"/>
      <c r="DM16" s="122"/>
      <c r="DN16" s="124"/>
      <c r="DO16" s="123"/>
      <c r="DP16" s="133"/>
      <c r="DQ16" s="127"/>
      <c r="DR16" s="127"/>
      <c r="DS16" s="127"/>
      <c r="DT16" s="127"/>
      <c r="DU16" s="128"/>
      <c r="DV16" s="120"/>
      <c r="DW16" s="120"/>
      <c r="DX16" s="120"/>
      <c r="DY16" s="122"/>
      <c r="DZ16" s="124"/>
      <c r="EA16" s="124"/>
      <c r="EB16" s="124"/>
      <c r="EC16" s="123"/>
      <c r="ED16" s="122"/>
      <c r="EE16" s="124"/>
      <c r="EF16" s="123"/>
      <c r="EG16" s="145"/>
      <c r="EH16" s="120"/>
      <c r="EI16" s="120"/>
      <c r="EJ16" s="120"/>
      <c r="EK16" s="120"/>
      <c r="EL16" s="120"/>
      <c r="EM16" s="145"/>
    </row>
    <row r="17" spans="1:143" ht="69.75" customHeight="1" x14ac:dyDescent="0.15">
      <c r="A17" s="147">
        <f>SUM(DE$17:DE17)</f>
        <v>1</v>
      </c>
      <c r="B17" s="148"/>
      <c r="C17" s="148"/>
      <c r="D17" s="148"/>
      <c r="E17" s="148"/>
      <c r="F17" s="148"/>
      <c r="G17" s="148"/>
      <c r="H17" s="149"/>
      <c r="I17" s="149"/>
      <c r="J17" s="149"/>
      <c r="K17" s="149"/>
      <c r="L17" s="149"/>
      <c r="M17" s="149"/>
      <c r="N17" s="150"/>
      <c r="O17" s="150"/>
      <c r="P17" s="150"/>
      <c r="Q17" s="150"/>
      <c r="R17" s="150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2"/>
      <c r="AG17" s="152"/>
      <c r="AH17" s="152"/>
      <c r="AI17" s="152"/>
      <c r="AJ17" s="152"/>
      <c r="AK17" s="152"/>
      <c r="AL17" s="148"/>
      <c r="AM17" s="148"/>
      <c r="AN17" s="151" t="str">
        <f>IF(AF17="","",DATEDIF(AF17,DG17,"Y"))</f>
        <v/>
      </c>
      <c r="AO17" s="151"/>
      <c r="AP17" s="153" t="str">
        <f>IFERROR(EH17,"")</f>
        <v/>
      </c>
      <c r="AQ17" s="154"/>
      <c r="AR17" s="154"/>
      <c r="AS17" s="154"/>
      <c r="AT17" s="154"/>
      <c r="AU17" s="155" t="s">
        <v>138</v>
      </c>
      <c r="AV17" s="156"/>
      <c r="AW17" s="156"/>
      <c r="AX17" s="156"/>
      <c r="AY17" s="156"/>
      <c r="AZ17" s="156"/>
      <c r="BA17" s="156"/>
      <c r="BB17" s="156"/>
      <c r="BC17" s="156"/>
      <c r="BD17" s="157"/>
      <c r="BE17" s="113"/>
      <c r="BF17" s="112"/>
      <c r="BG17" s="158" t="str">
        <f>EI17</f>
        <v/>
      </c>
      <c r="BH17" s="159"/>
      <c r="BI17" s="159"/>
      <c r="BJ17" s="159"/>
      <c r="BK17" s="159"/>
      <c r="BL17" s="160"/>
      <c r="BM17" s="113"/>
      <c r="BN17" s="112"/>
      <c r="BO17" s="113"/>
      <c r="BP17" s="111"/>
      <c r="BQ17" s="111"/>
      <c r="BR17" s="112"/>
      <c r="BS17" s="155" t="s">
        <v>139</v>
      </c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7"/>
      <c r="CF17" s="161"/>
      <c r="CG17" s="161"/>
      <c r="CH17" s="162"/>
      <c r="CI17" s="163" t="str">
        <f>IF(OR(EM17="○",EJ17=""),"",EJ17)</f>
        <v/>
      </c>
      <c r="CJ17" s="163"/>
      <c r="CK17" s="163"/>
      <c r="CL17" s="163"/>
      <c r="CM17" s="163"/>
      <c r="CN17" s="163"/>
      <c r="CO17" s="163" t="str">
        <f>IF(OR(EM17="○",EK17=""),"",EK17)</f>
        <v/>
      </c>
      <c r="CP17" s="163"/>
      <c r="CQ17" s="163"/>
      <c r="CR17" s="163"/>
      <c r="CS17" s="163"/>
      <c r="CT17" s="163"/>
      <c r="CU17" s="163" t="str">
        <f>IF(OR(EM17="○",EL17=""),"",EL17)</f>
        <v/>
      </c>
      <c r="CV17" s="163"/>
      <c r="CW17" s="163"/>
      <c r="CX17" s="163"/>
      <c r="CY17" s="163"/>
      <c r="CZ17" s="163"/>
      <c r="DA17" s="146"/>
      <c r="DB17" s="146"/>
      <c r="DC17" s="146"/>
      <c r="DD17" s="146"/>
      <c r="DE17" s="164">
        <v>1</v>
      </c>
      <c r="DG17" s="165" t="str">
        <f>IF($Z$1="","",$Z$1+1&amp;"/4/1")</f>
        <v>2027/4/1</v>
      </c>
      <c r="DH17" s="166"/>
      <c r="DI17" s="106" t="str">
        <f>IF(AN17="","",MOD(AN17,5))</f>
        <v/>
      </c>
      <c r="DJ17" s="106" t="str">
        <f>IF(AN17="","",MOD(AN17,2))</f>
        <v/>
      </c>
      <c r="DK17" s="167" t="str">
        <f>IF(DH17="53","○","")</f>
        <v/>
      </c>
      <c r="DL17" s="168" t="str">
        <f>IF(OR(DH17="50",DH17="51"),"○","")</f>
        <v/>
      </c>
      <c r="DM17" s="167" t="str">
        <f>IF(DH17="06","○","")</f>
        <v/>
      </c>
      <c r="DN17" s="169" t="str">
        <f>IF(DH17="12","○","")</f>
        <v/>
      </c>
      <c r="DO17" s="168" t="str">
        <f>IF(DH17="03","○","")</f>
        <v/>
      </c>
      <c r="DP17" s="167" t="str">
        <f>IF(AND(AN17&lt;&gt;"",AN17&gt;=35,AN17&lt;=74),"○","")</f>
        <v/>
      </c>
      <c r="DQ17" s="169" t="str">
        <f>IF(AND(AN17&lt;&gt;"",OR(AN17=20,AN17=25,AN17=30)),"○","")</f>
        <v/>
      </c>
      <c r="DR17" s="169" t="str">
        <f>IF(AND(AN17&lt;&gt;"",AN17&gt;=40,AN17&lt;=70,DI17=0),"○","")</f>
        <v/>
      </c>
      <c r="DS17" s="169" t="str">
        <f>IF(AND(AN17&lt;&gt;"",AN17&gt;=76),"○","")</f>
        <v/>
      </c>
      <c r="DT17" s="169" t="str">
        <f>IF(AND(AN17&lt;&gt;"",AN17=75),"○","")</f>
        <v/>
      </c>
      <c r="DU17" s="168" t="str">
        <f>IF(AND(MID(EJ17,1,2)="01",CF17="本人",OR(DP17="○",DT17="○",DQ17="○")),"○","")</f>
        <v/>
      </c>
      <c r="DV17" s="106" t="str">
        <f>IF(AND(AN17&lt;&gt;"",AN17&gt;=20,AN17&lt;=74,DJ17=0),"○","")</f>
        <v/>
      </c>
      <c r="DW17" s="106" t="str">
        <f>IF(AND(AN17&lt;&gt;"",AN17&gt;=40,AN17&lt;=49,DJ17=0),"○","")</f>
        <v/>
      </c>
      <c r="DX17" s="106" t="str">
        <f>IF(AND(AN17&lt;&gt;"",AN17&gt;=50,AN17&lt;=74,DJ17=0),"○","")</f>
        <v/>
      </c>
      <c r="DY17" s="167" t="str">
        <f>IF(AND(DU17="○",OR(DP17="○",DT17="○"),DK17="○"),"○","")</f>
        <v/>
      </c>
      <c r="DZ17" s="169" t="str">
        <f>IF(AND(DU17="○",DP17="○",DK17="",DR17="○"),"○","")</f>
        <v/>
      </c>
      <c r="EA17" s="169" t="str">
        <f>IF(AND(DU17="○",DP17="○",DK17="",DR17=""),"○","")</f>
        <v/>
      </c>
      <c r="EB17" s="169" t="str">
        <f>IF(AND(DU17="○",DT17="○",DK17=""),"○","")</f>
        <v/>
      </c>
      <c r="EC17" s="168" t="str">
        <f>IF(AND(DU17="○",DQ17="○"),"○","")</f>
        <v/>
      </c>
      <c r="ED17" s="167" t="str">
        <f>IF(AND(DU17="",DM17="○"),"○","")</f>
        <v/>
      </c>
      <c r="EE17" s="169" t="str">
        <f>IF(AND(DU17="",OR(DK17="○",DN17="○")),"○","")</f>
        <v/>
      </c>
      <c r="EF17" s="168" t="str">
        <f>IF(AND(DU17="",DO17="○"),"○","")</f>
        <v/>
      </c>
      <c r="EG17" s="170" t="str">
        <f>IF(AND(DU17="",DM17="",DN17="",DO17="",S17&lt;&gt;""),"○","")</f>
        <v/>
      </c>
      <c r="EH17" s="171" t="str">
        <f>IF(DY17="○","Lコース",IF(DZ17="○","一般 or 節目",IF(EA17="○","一般",IF(EB17="○","一般 or Hコース",IF(EC17="○","若年",IF(ED17="○","Jコース",IF(EE17="○","人間ドック",IF(EF17="○","Hコース",IF(EG17="○","労安法","")))))))))</f>
        <v/>
      </c>
      <c r="EI17" s="172" t="str">
        <f>IF(AL17="女",IF(DU17="○",IF(DW17="○","2R(協会補助）",IF(DX17="○","1R（協会補助)","")),""),"")</f>
        <v/>
      </c>
      <c r="EJ17" s="173"/>
      <c r="EK17" s="174"/>
      <c r="EL17" s="174"/>
      <c r="EM17" s="172" t="str">
        <f>IF(AND(MID(EJ17,1,2)="01",DS17="○"),"○","")</f>
        <v/>
      </c>
    </row>
    <row r="18" spans="1:143" ht="69.75" customHeight="1" x14ac:dyDescent="0.15">
      <c r="A18" s="147">
        <f>SUM(DE$17:DE18)</f>
        <v>2</v>
      </c>
      <c r="B18" s="148"/>
      <c r="C18" s="148"/>
      <c r="D18" s="148"/>
      <c r="E18" s="148"/>
      <c r="F18" s="148"/>
      <c r="G18" s="148"/>
      <c r="H18" s="149"/>
      <c r="I18" s="149"/>
      <c r="J18" s="149"/>
      <c r="K18" s="149"/>
      <c r="L18" s="149"/>
      <c r="M18" s="149"/>
      <c r="N18" s="150"/>
      <c r="O18" s="150"/>
      <c r="P18" s="150"/>
      <c r="Q18" s="150"/>
      <c r="R18" s="150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2"/>
      <c r="AG18" s="152"/>
      <c r="AH18" s="152"/>
      <c r="AI18" s="152"/>
      <c r="AJ18" s="152"/>
      <c r="AK18" s="152"/>
      <c r="AL18" s="148"/>
      <c r="AM18" s="148"/>
      <c r="AN18" s="151" t="str">
        <f>IF(AF18="","",DATEDIF(AF18,DG18,"Y"))</f>
        <v/>
      </c>
      <c r="AO18" s="151"/>
      <c r="AP18" s="153" t="str">
        <f>IFERROR(EH18,"")</f>
        <v/>
      </c>
      <c r="AQ18" s="154"/>
      <c r="AR18" s="154"/>
      <c r="AS18" s="154"/>
      <c r="AT18" s="154"/>
      <c r="AU18" s="155" t="s">
        <v>138</v>
      </c>
      <c r="AV18" s="156"/>
      <c r="AW18" s="156"/>
      <c r="AX18" s="156"/>
      <c r="AY18" s="156"/>
      <c r="AZ18" s="156"/>
      <c r="BA18" s="156"/>
      <c r="BB18" s="156"/>
      <c r="BC18" s="156"/>
      <c r="BD18" s="157"/>
      <c r="BE18" s="113"/>
      <c r="BF18" s="112"/>
      <c r="BG18" s="158" t="str">
        <f>EI18</f>
        <v/>
      </c>
      <c r="BH18" s="159"/>
      <c r="BI18" s="159"/>
      <c r="BJ18" s="159"/>
      <c r="BK18" s="159"/>
      <c r="BL18" s="160"/>
      <c r="BM18" s="113"/>
      <c r="BN18" s="112"/>
      <c r="BO18" s="113"/>
      <c r="BP18" s="111"/>
      <c r="BQ18" s="111"/>
      <c r="BR18" s="112"/>
      <c r="BS18" s="155" t="s">
        <v>139</v>
      </c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7"/>
      <c r="CF18" s="161"/>
      <c r="CG18" s="161"/>
      <c r="CH18" s="162"/>
      <c r="CI18" s="163" t="str">
        <f>IF(OR(EM18="○",EJ18=""),"",EJ18)</f>
        <v/>
      </c>
      <c r="CJ18" s="163"/>
      <c r="CK18" s="163"/>
      <c r="CL18" s="163"/>
      <c r="CM18" s="163"/>
      <c r="CN18" s="163"/>
      <c r="CO18" s="163" t="str">
        <f>IF(OR(EM18="○",EK18=""),"",EK18)</f>
        <v/>
      </c>
      <c r="CP18" s="163"/>
      <c r="CQ18" s="163"/>
      <c r="CR18" s="163"/>
      <c r="CS18" s="163"/>
      <c r="CT18" s="163"/>
      <c r="CU18" s="163" t="str">
        <f>IF(OR(EM18="○",EL18=""),"",EL18)</f>
        <v/>
      </c>
      <c r="CV18" s="163"/>
      <c r="CW18" s="163"/>
      <c r="CX18" s="163"/>
      <c r="CY18" s="163"/>
      <c r="CZ18" s="163"/>
      <c r="DA18" s="146"/>
      <c r="DB18" s="146"/>
      <c r="DC18" s="146"/>
      <c r="DD18" s="146"/>
      <c r="DE18" s="164">
        <v>1</v>
      </c>
      <c r="DG18" s="165" t="str">
        <f>IF($Z$1="","",$Z$1+1&amp;"/4/1")</f>
        <v>2027/4/1</v>
      </c>
      <c r="DH18" s="166"/>
      <c r="DI18" s="106" t="str">
        <f>IF(AN18="","",MOD(AN18,5))</f>
        <v/>
      </c>
      <c r="DJ18" s="106" t="str">
        <f>IF(AN18="","",MOD(AN18,2))</f>
        <v/>
      </c>
      <c r="DK18" s="167" t="str">
        <f>IF(DH18="53","○","")</f>
        <v/>
      </c>
      <c r="DL18" s="168" t="str">
        <f>IF(OR(DH18="50",DH18="51"),"○","")</f>
        <v/>
      </c>
      <c r="DM18" s="167" t="str">
        <f>IF(DH18="06","○","")</f>
        <v/>
      </c>
      <c r="DN18" s="169" t="str">
        <f>IF(DH18="12","○","")</f>
        <v/>
      </c>
      <c r="DO18" s="168" t="str">
        <f>IF(DH18="03","○","")</f>
        <v/>
      </c>
      <c r="DP18" s="167" t="str">
        <f>IF(AND(AN18&lt;&gt;"",AN18&gt;=35,AN18&lt;=74),"○","")</f>
        <v/>
      </c>
      <c r="DQ18" s="169" t="str">
        <f>IF(AND(AN18&lt;&gt;"",OR(AN18=20,AN18=25,AN18=30)),"○","")</f>
        <v/>
      </c>
      <c r="DR18" s="169" t="str">
        <f>IF(AND(AN18&lt;&gt;"",AN18&gt;=40,AN18&lt;=70,DI18=0),"○","")</f>
        <v/>
      </c>
      <c r="DS18" s="169" t="str">
        <f>IF(AND(AN18&lt;&gt;"",AN18&gt;=76),"○","")</f>
        <v/>
      </c>
      <c r="DT18" s="169" t="str">
        <f>IF(AND(AN18&lt;&gt;"",AN18=75),"○","")</f>
        <v/>
      </c>
      <c r="DU18" s="168" t="str">
        <f>IF(AND(MID(EJ18,1,2)="01",CF18="本人",OR(DP18="○",DT18="○",DQ18="○")),"○","")</f>
        <v/>
      </c>
      <c r="DV18" s="106" t="str">
        <f>IF(AND(AN18&lt;&gt;"",AN18&gt;=20,AN18&lt;=74,DJ18=0),"○","")</f>
        <v/>
      </c>
      <c r="DW18" s="106" t="str">
        <f>IF(AND(AN18&lt;&gt;"",AN18&gt;=40,AN18&lt;=49,DJ18=0),"○","")</f>
        <v/>
      </c>
      <c r="DX18" s="106" t="str">
        <f>IF(AND(AN18&lt;&gt;"",AN18&gt;=50,AN18&lt;=74,DJ18=0),"○","")</f>
        <v/>
      </c>
      <c r="DY18" s="167" t="str">
        <f>IF(AND(DU18="○",OR(DP18="○",DT18="○"),DK18="○"),"○","")</f>
        <v/>
      </c>
      <c r="DZ18" s="169" t="str">
        <f>IF(AND(DU18="○",DP18="○",DK18="",DR18="○"),"○","")</f>
        <v/>
      </c>
      <c r="EA18" s="169" t="str">
        <f>IF(AND(DU18="○",DP18="○",DK18="",DR18=""),"○","")</f>
        <v/>
      </c>
      <c r="EB18" s="169" t="str">
        <f>IF(AND(DU18="○",DT18="○",DK18=""),"○","")</f>
        <v/>
      </c>
      <c r="EC18" s="168" t="str">
        <f>IF(AND(DU18="○",DQ18="○"),"○","")</f>
        <v/>
      </c>
      <c r="ED18" s="167" t="str">
        <f>IF(AND(DU18="",DM18="○"),"○","")</f>
        <v/>
      </c>
      <c r="EE18" s="169" t="str">
        <f>IF(AND(DU18="",OR(DK18="○",DN18="○")),"○","")</f>
        <v/>
      </c>
      <c r="EF18" s="168" t="str">
        <f>IF(AND(DU18="",DO18="○"),"○","")</f>
        <v/>
      </c>
      <c r="EG18" s="170" t="str">
        <f>IF(AND(DU18="",DM18="",DN18="",DO18="",S18&lt;&gt;""),"○","")</f>
        <v/>
      </c>
      <c r="EH18" s="171" t="str">
        <f>IF(DY18="○","Lコース",IF(DZ18="○","一般 or 節目",IF(EA18="○","一般",IF(EB18="○","一般 or Hコース",IF(EC18="○","若年",IF(ED18="○","Jコース",IF(EE18="○","人間ドック",IF(EF18="○","Hコース",IF(EG18="○","労安法","")))))))))</f>
        <v/>
      </c>
      <c r="EI18" s="172" t="str">
        <f>IF(AL18="女",IF(DU18="○",IF(DW18="○","2R(協会補助）",IF(DX18="○","1R（協会補助)","")),""),"")</f>
        <v/>
      </c>
      <c r="EJ18" s="173"/>
      <c r="EK18" s="174"/>
      <c r="EL18" s="174"/>
      <c r="EM18" s="172" t="str">
        <f>IF(AND(MID(EJ18,1,2)="01",DS18="○"),"○","")</f>
        <v/>
      </c>
    </row>
    <row r="19" spans="1:143" ht="69.75" customHeight="1" x14ac:dyDescent="0.15">
      <c r="A19" s="147">
        <f>SUM(DE$17:DE19)</f>
        <v>3</v>
      </c>
      <c r="B19" s="148"/>
      <c r="C19" s="148"/>
      <c r="D19" s="148"/>
      <c r="E19" s="148"/>
      <c r="F19" s="148"/>
      <c r="G19" s="148"/>
      <c r="H19" s="149"/>
      <c r="I19" s="149"/>
      <c r="J19" s="149"/>
      <c r="K19" s="149"/>
      <c r="L19" s="149"/>
      <c r="M19" s="149"/>
      <c r="N19" s="150"/>
      <c r="O19" s="150"/>
      <c r="P19" s="150"/>
      <c r="Q19" s="150"/>
      <c r="R19" s="150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2"/>
      <c r="AG19" s="152"/>
      <c r="AH19" s="152"/>
      <c r="AI19" s="152"/>
      <c r="AJ19" s="152"/>
      <c r="AK19" s="152"/>
      <c r="AL19" s="148"/>
      <c r="AM19" s="148"/>
      <c r="AN19" s="151" t="str">
        <f>IF(AF19="","",DATEDIF(AF19,DG19,"Y"))</f>
        <v/>
      </c>
      <c r="AO19" s="151"/>
      <c r="AP19" s="153" t="str">
        <f>IFERROR(EH19,"")</f>
        <v/>
      </c>
      <c r="AQ19" s="154"/>
      <c r="AR19" s="154"/>
      <c r="AS19" s="154"/>
      <c r="AT19" s="154"/>
      <c r="AU19" s="155" t="s">
        <v>138</v>
      </c>
      <c r="AV19" s="156"/>
      <c r="AW19" s="156"/>
      <c r="AX19" s="156"/>
      <c r="AY19" s="156"/>
      <c r="AZ19" s="156"/>
      <c r="BA19" s="156"/>
      <c r="BB19" s="156"/>
      <c r="BC19" s="156"/>
      <c r="BD19" s="157"/>
      <c r="BE19" s="113"/>
      <c r="BF19" s="112"/>
      <c r="BG19" s="158" t="str">
        <f>EI19</f>
        <v/>
      </c>
      <c r="BH19" s="159"/>
      <c r="BI19" s="159"/>
      <c r="BJ19" s="159"/>
      <c r="BK19" s="159"/>
      <c r="BL19" s="160"/>
      <c r="BM19" s="113"/>
      <c r="BN19" s="112"/>
      <c r="BO19" s="113"/>
      <c r="BP19" s="111"/>
      <c r="BQ19" s="111"/>
      <c r="BR19" s="112"/>
      <c r="BS19" s="155" t="s">
        <v>139</v>
      </c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7"/>
      <c r="CF19" s="161"/>
      <c r="CG19" s="161"/>
      <c r="CH19" s="162"/>
      <c r="CI19" s="163" t="str">
        <f>IF(OR(EM19="○",EJ19=""),"",EJ19)</f>
        <v/>
      </c>
      <c r="CJ19" s="163"/>
      <c r="CK19" s="163"/>
      <c r="CL19" s="163"/>
      <c r="CM19" s="163"/>
      <c r="CN19" s="163"/>
      <c r="CO19" s="163" t="str">
        <f>IF(OR(EM19="○",EK19=""),"",EK19)</f>
        <v/>
      </c>
      <c r="CP19" s="163"/>
      <c r="CQ19" s="163"/>
      <c r="CR19" s="163"/>
      <c r="CS19" s="163"/>
      <c r="CT19" s="163"/>
      <c r="CU19" s="163" t="str">
        <f>IF(OR(EM19="○",EL19=""),"",EL19)</f>
        <v/>
      </c>
      <c r="CV19" s="163"/>
      <c r="CW19" s="163"/>
      <c r="CX19" s="163"/>
      <c r="CY19" s="163"/>
      <c r="CZ19" s="163"/>
      <c r="DA19" s="146"/>
      <c r="DB19" s="146"/>
      <c r="DC19" s="146"/>
      <c r="DD19" s="146"/>
      <c r="DE19" s="164">
        <v>1</v>
      </c>
      <c r="DG19" s="165" t="str">
        <f>IF($Z$1="","",$Z$1+1&amp;"/4/1")</f>
        <v>2027/4/1</v>
      </c>
      <c r="DH19" s="166"/>
      <c r="DI19" s="106" t="str">
        <f>IF(AN19="","",MOD(AN19,5))</f>
        <v/>
      </c>
      <c r="DJ19" s="106" t="str">
        <f>IF(AN19="","",MOD(AN19,2))</f>
        <v/>
      </c>
      <c r="DK19" s="167" t="str">
        <f>IF(DH19="53","○","")</f>
        <v/>
      </c>
      <c r="DL19" s="168" t="str">
        <f>IF(OR(DH19="50",DH19="51"),"○","")</f>
        <v/>
      </c>
      <c r="DM19" s="167" t="str">
        <f>IF(DH19="06","○","")</f>
        <v/>
      </c>
      <c r="DN19" s="169" t="str">
        <f>IF(DH19="12","○","")</f>
        <v/>
      </c>
      <c r="DO19" s="168" t="str">
        <f>IF(DH19="03","○","")</f>
        <v/>
      </c>
      <c r="DP19" s="167" t="str">
        <f>IF(AND(AN19&lt;&gt;"",AN19&gt;=35,AN19&lt;=74),"○","")</f>
        <v/>
      </c>
      <c r="DQ19" s="169" t="str">
        <f>IF(AND(AN19&lt;&gt;"",OR(AN19=20,AN19=25,AN19=30)),"○","")</f>
        <v/>
      </c>
      <c r="DR19" s="169" t="str">
        <f>IF(AND(AN19&lt;&gt;"",AN19&gt;=40,AN19&lt;=70,DI19=0),"○","")</f>
        <v/>
      </c>
      <c r="DS19" s="169" t="str">
        <f>IF(AND(AN19&lt;&gt;"",AN19&gt;=76),"○","")</f>
        <v/>
      </c>
      <c r="DT19" s="169" t="str">
        <f>IF(AND(AN19&lt;&gt;"",AN19=75),"○","")</f>
        <v/>
      </c>
      <c r="DU19" s="168" t="str">
        <f>IF(AND(MID(EJ19,1,2)="01",CF19="本人",OR(DP19="○",DT19="○",DQ19="○")),"○","")</f>
        <v/>
      </c>
      <c r="DV19" s="106" t="str">
        <f>IF(AND(AN19&lt;&gt;"",AN19&gt;=20,AN19&lt;=74,DJ19=0),"○","")</f>
        <v/>
      </c>
      <c r="DW19" s="106" t="str">
        <f>IF(AND(AN19&lt;&gt;"",AN19&gt;=40,AN19&lt;=49,DJ19=0),"○","")</f>
        <v/>
      </c>
      <c r="DX19" s="106" t="str">
        <f>IF(AND(AN19&lt;&gt;"",AN19&gt;=50,AN19&lt;=74,DJ19=0),"○","")</f>
        <v/>
      </c>
      <c r="DY19" s="167" t="str">
        <f>IF(AND(DU19="○",OR(DP19="○",DT19="○"),DK19="○"),"○","")</f>
        <v/>
      </c>
      <c r="DZ19" s="169" t="str">
        <f>IF(AND(DU19="○",DP19="○",DK19="",DR19="○"),"○","")</f>
        <v/>
      </c>
      <c r="EA19" s="169" t="str">
        <f>IF(AND(DU19="○",DP19="○",DK19="",DR19=""),"○","")</f>
        <v/>
      </c>
      <c r="EB19" s="169" t="str">
        <f>IF(AND(DU19="○",DT19="○",DK19=""),"○","")</f>
        <v/>
      </c>
      <c r="EC19" s="168" t="str">
        <f>IF(AND(DU19="○",DQ19="○"),"○","")</f>
        <v/>
      </c>
      <c r="ED19" s="167" t="str">
        <f>IF(AND(DU19="",DM19="○"),"○","")</f>
        <v/>
      </c>
      <c r="EE19" s="169" t="str">
        <f>IF(AND(DU19="",OR(DK19="○",DN19="○")),"○","")</f>
        <v/>
      </c>
      <c r="EF19" s="168" t="str">
        <f>IF(AND(DU19="",DO19="○"),"○","")</f>
        <v/>
      </c>
      <c r="EG19" s="170" t="str">
        <f>IF(AND(DU19="",DM19="",DN19="",DO19="",S19&lt;&gt;""),"○","")</f>
        <v/>
      </c>
      <c r="EH19" s="171" t="str">
        <f>IF(DY19="○","Lコース",IF(DZ19="○","一般 or 節目",IF(EA19="○","一般",IF(EB19="○","一般 or Hコース",IF(EC19="○","若年",IF(ED19="○","Jコース",IF(EE19="○","人間ドック",IF(EF19="○","Hコース",IF(EG19="○","労安法","")))))))))</f>
        <v/>
      </c>
      <c r="EI19" s="172" t="str">
        <f>IF(AL19="女",IF(DU19="○",IF(DW19="○","2R(協会補助）",IF(DX19="○","1R（協会補助)","")),""),"")</f>
        <v/>
      </c>
      <c r="EJ19" s="173"/>
      <c r="EK19" s="174"/>
      <c r="EL19" s="174"/>
      <c r="EM19" s="172" t="str">
        <f>IF(AND(MID(EJ19,1,2)="01",DS19="○"),"○","")</f>
        <v/>
      </c>
    </row>
    <row r="20" spans="1:143" ht="69.75" customHeight="1" x14ac:dyDescent="0.15">
      <c r="A20" s="147">
        <f>SUM(DE$17:DE20)</f>
        <v>4</v>
      </c>
      <c r="B20" s="148"/>
      <c r="C20" s="148"/>
      <c r="D20" s="148"/>
      <c r="E20" s="148"/>
      <c r="F20" s="148"/>
      <c r="G20" s="148"/>
      <c r="H20" s="149"/>
      <c r="I20" s="149"/>
      <c r="J20" s="149"/>
      <c r="K20" s="149"/>
      <c r="L20" s="149"/>
      <c r="M20" s="149"/>
      <c r="N20" s="150"/>
      <c r="O20" s="150"/>
      <c r="P20" s="150"/>
      <c r="Q20" s="150"/>
      <c r="R20" s="150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2"/>
      <c r="AG20" s="152"/>
      <c r="AH20" s="152"/>
      <c r="AI20" s="152"/>
      <c r="AJ20" s="152"/>
      <c r="AK20" s="152"/>
      <c r="AL20" s="148"/>
      <c r="AM20" s="148"/>
      <c r="AN20" s="151" t="str">
        <f>IF(AF20="","",DATEDIF(AF20,DG20,"Y"))</f>
        <v/>
      </c>
      <c r="AO20" s="151"/>
      <c r="AP20" s="153" t="str">
        <f>IFERROR(EH20,"")</f>
        <v/>
      </c>
      <c r="AQ20" s="154"/>
      <c r="AR20" s="154"/>
      <c r="AS20" s="154"/>
      <c r="AT20" s="154"/>
      <c r="AU20" s="155" t="s">
        <v>138</v>
      </c>
      <c r="AV20" s="156"/>
      <c r="AW20" s="156"/>
      <c r="AX20" s="156"/>
      <c r="AY20" s="156"/>
      <c r="AZ20" s="156"/>
      <c r="BA20" s="156"/>
      <c r="BB20" s="156"/>
      <c r="BC20" s="156"/>
      <c r="BD20" s="157"/>
      <c r="BE20" s="113"/>
      <c r="BF20" s="112"/>
      <c r="BG20" s="158" t="str">
        <f>EI20</f>
        <v/>
      </c>
      <c r="BH20" s="159"/>
      <c r="BI20" s="159"/>
      <c r="BJ20" s="159"/>
      <c r="BK20" s="159"/>
      <c r="BL20" s="160"/>
      <c r="BM20" s="113"/>
      <c r="BN20" s="112"/>
      <c r="BO20" s="113"/>
      <c r="BP20" s="111"/>
      <c r="BQ20" s="111"/>
      <c r="BR20" s="112"/>
      <c r="BS20" s="155" t="s">
        <v>139</v>
      </c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7"/>
      <c r="CF20" s="161"/>
      <c r="CG20" s="161"/>
      <c r="CH20" s="162"/>
      <c r="CI20" s="163" t="str">
        <f>IF(OR(EM20="○",EJ20=""),"",EJ20)</f>
        <v/>
      </c>
      <c r="CJ20" s="163"/>
      <c r="CK20" s="163"/>
      <c r="CL20" s="163"/>
      <c r="CM20" s="163"/>
      <c r="CN20" s="163"/>
      <c r="CO20" s="163" t="str">
        <f>IF(OR(EM20="○",EK20=""),"",EK20)</f>
        <v/>
      </c>
      <c r="CP20" s="163"/>
      <c r="CQ20" s="163"/>
      <c r="CR20" s="163"/>
      <c r="CS20" s="163"/>
      <c r="CT20" s="163"/>
      <c r="CU20" s="163" t="str">
        <f>IF(OR(EM20="○",EL20=""),"",EL20)</f>
        <v/>
      </c>
      <c r="CV20" s="163"/>
      <c r="CW20" s="163"/>
      <c r="CX20" s="163"/>
      <c r="CY20" s="163"/>
      <c r="CZ20" s="163"/>
      <c r="DA20" s="146"/>
      <c r="DB20" s="146"/>
      <c r="DC20" s="146"/>
      <c r="DD20" s="146"/>
      <c r="DE20" s="164">
        <v>1</v>
      </c>
      <c r="DG20" s="165" t="str">
        <f>IF($Z$1="","",$Z$1+1&amp;"/4/1")</f>
        <v>2027/4/1</v>
      </c>
      <c r="DH20" s="166"/>
      <c r="DI20" s="106" t="str">
        <f>IF(AN20="","",MOD(AN20,5))</f>
        <v/>
      </c>
      <c r="DJ20" s="106" t="str">
        <f>IF(AN20="","",MOD(AN20,2))</f>
        <v/>
      </c>
      <c r="DK20" s="167" t="str">
        <f>IF(DH20="53","○","")</f>
        <v/>
      </c>
      <c r="DL20" s="168" t="str">
        <f>IF(OR(DH20="50",DH20="51"),"○","")</f>
        <v/>
      </c>
      <c r="DM20" s="167" t="str">
        <f>IF(DH20="06","○","")</f>
        <v/>
      </c>
      <c r="DN20" s="169" t="str">
        <f>IF(DH20="12","○","")</f>
        <v/>
      </c>
      <c r="DO20" s="168" t="str">
        <f>IF(DH20="03","○","")</f>
        <v/>
      </c>
      <c r="DP20" s="167" t="str">
        <f>IF(AND(AN20&lt;&gt;"",AN20&gt;=35,AN20&lt;=74),"○","")</f>
        <v/>
      </c>
      <c r="DQ20" s="169" t="str">
        <f>IF(AND(AN20&lt;&gt;"",OR(AN20=20,AN20=25,AN20=30)),"○","")</f>
        <v/>
      </c>
      <c r="DR20" s="169" t="str">
        <f>IF(AND(AN20&lt;&gt;"",AN20&gt;=40,AN20&lt;=70,DI20=0),"○","")</f>
        <v/>
      </c>
      <c r="DS20" s="169" t="str">
        <f>IF(AND(AN20&lt;&gt;"",AN20&gt;=76),"○","")</f>
        <v/>
      </c>
      <c r="DT20" s="169" t="str">
        <f>IF(AND(AN20&lt;&gt;"",AN20=75),"○","")</f>
        <v/>
      </c>
      <c r="DU20" s="168" t="str">
        <f>IF(AND(MID(EJ20,1,2)="01",CF20="本人",OR(DP20="○",DT20="○",DQ20="○")),"○","")</f>
        <v/>
      </c>
      <c r="DV20" s="106" t="str">
        <f>IF(AND(AN20&lt;&gt;"",AN20&gt;=20,AN20&lt;=74,DJ20=0),"○","")</f>
        <v/>
      </c>
      <c r="DW20" s="106" t="str">
        <f>IF(AND(AN20&lt;&gt;"",AN20&gt;=40,AN20&lt;=49,DJ20=0),"○","")</f>
        <v/>
      </c>
      <c r="DX20" s="106" t="str">
        <f>IF(AND(AN20&lt;&gt;"",AN20&gt;=50,AN20&lt;=74,DJ20=0),"○","")</f>
        <v/>
      </c>
      <c r="DY20" s="167" t="str">
        <f>IF(AND(DU20="○",OR(DP20="○",DT20="○"),DK20="○"),"○","")</f>
        <v/>
      </c>
      <c r="DZ20" s="169" t="str">
        <f>IF(AND(DU20="○",DP20="○",DK20="",DR20="○"),"○","")</f>
        <v/>
      </c>
      <c r="EA20" s="169" t="str">
        <f>IF(AND(DU20="○",DP20="○",DK20="",DR20=""),"○","")</f>
        <v/>
      </c>
      <c r="EB20" s="169" t="str">
        <f>IF(AND(DU20="○",DT20="○",DK20=""),"○","")</f>
        <v/>
      </c>
      <c r="EC20" s="168" t="str">
        <f>IF(AND(DU20="○",DQ20="○"),"○","")</f>
        <v/>
      </c>
      <c r="ED20" s="167" t="str">
        <f>IF(AND(DU20="",DM20="○"),"○","")</f>
        <v/>
      </c>
      <c r="EE20" s="169" t="str">
        <f>IF(AND(DU20="",OR(DK20="○",DN20="○")),"○","")</f>
        <v/>
      </c>
      <c r="EF20" s="168" t="str">
        <f>IF(AND(DU20="",DO20="○"),"○","")</f>
        <v/>
      </c>
      <c r="EG20" s="170" t="str">
        <f>IF(AND(DU20="",DM20="",DN20="",DO20="",S20&lt;&gt;""),"○","")</f>
        <v/>
      </c>
      <c r="EH20" s="171" t="str">
        <f>IF(DY20="○","Lコース",IF(DZ20="○","一般 or 節目",IF(EA20="○","一般",IF(EB20="○","一般 or Hコース",IF(EC20="○","若年",IF(ED20="○","Jコース",IF(EE20="○","人間ドック",IF(EF20="○","Hコース",IF(EG20="○","労安法","")))))))))</f>
        <v/>
      </c>
      <c r="EI20" s="172" t="str">
        <f>IF(AL20="女",IF(DU20="○",IF(DW20="○","2R(協会補助）",IF(DX20="○","1R（協会補助)","")),""),"")</f>
        <v/>
      </c>
      <c r="EJ20" s="173"/>
      <c r="EK20" s="174"/>
      <c r="EL20" s="174"/>
      <c r="EM20" s="172" t="str">
        <f>IF(AND(MID(EJ20,1,2)="01",DS20="○"),"○","")</f>
        <v/>
      </c>
    </row>
    <row r="21" spans="1:143" ht="69.75" customHeight="1" x14ac:dyDescent="0.15">
      <c r="A21" s="147">
        <f>SUM(DE$17:DE21)</f>
        <v>5</v>
      </c>
      <c r="B21" s="148"/>
      <c r="C21" s="148"/>
      <c r="D21" s="148"/>
      <c r="E21" s="148"/>
      <c r="F21" s="148"/>
      <c r="G21" s="148"/>
      <c r="H21" s="149"/>
      <c r="I21" s="149"/>
      <c r="J21" s="149"/>
      <c r="K21" s="149"/>
      <c r="L21" s="149"/>
      <c r="M21" s="149"/>
      <c r="N21" s="150"/>
      <c r="O21" s="150"/>
      <c r="P21" s="150"/>
      <c r="Q21" s="150"/>
      <c r="R21" s="150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2"/>
      <c r="AG21" s="152"/>
      <c r="AH21" s="152"/>
      <c r="AI21" s="152"/>
      <c r="AJ21" s="152"/>
      <c r="AK21" s="152"/>
      <c r="AL21" s="148"/>
      <c r="AM21" s="148"/>
      <c r="AN21" s="151" t="str">
        <f>IF(AF21="","",DATEDIF(AF21,DG21,"Y"))</f>
        <v/>
      </c>
      <c r="AO21" s="151"/>
      <c r="AP21" s="153" t="str">
        <f>IFERROR(EH21,"")</f>
        <v/>
      </c>
      <c r="AQ21" s="154"/>
      <c r="AR21" s="154"/>
      <c r="AS21" s="154"/>
      <c r="AT21" s="154"/>
      <c r="AU21" s="155" t="s">
        <v>138</v>
      </c>
      <c r="AV21" s="156"/>
      <c r="AW21" s="156"/>
      <c r="AX21" s="156"/>
      <c r="AY21" s="156"/>
      <c r="AZ21" s="156"/>
      <c r="BA21" s="156"/>
      <c r="BB21" s="156"/>
      <c r="BC21" s="156"/>
      <c r="BD21" s="157"/>
      <c r="BE21" s="113"/>
      <c r="BF21" s="112"/>
      <c r="BG21" s="158" t="str">
        <f>EI21</f>
        <v/>
      </c>
      <c r="BH21" s="159"/>
      <c r="BI21" s="159"/>
      <c r="BJ21" s="159"/>
      <c r="BK21" s="159"/>
      <c r="BL21" s="160"/>
      <c r="BM21" s="113"/>
      <c r="BN21" s="112"/>
      <c r="BO21" s="113"/>
      <c r="BP21" s="111"/>
      <c r="BQ21" s="111"/>
      <c r="BR21" s="112"/>
      <c r="BS21" s="155" t="s">
        <v>139</v>
      </c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7"/>
      <c r="CF21" s="161"/>
      <c r="CG21" s="161"/>
      <c r="CH21" s="162"/>
      <c r="CI21" s="163" t="str">
        <f>IF(OR(EM21="○",EJ21=""),"",EJ21)</f>
        <v/>
      </c>
      <c r="CJ21" s="163"/>
      <c r="CK21" s="163"/>
      <c r="CL21" s="163"/>
      <c r="CM21" s="163"/>
      <c r="CN21" s="163"/>
      <c r="CO21" s="163" t="str">
        <f>IF(OR(EM21="○",EK21=""),"",EK21)</f>
        <v/>
      </c>
      <c r="CP21" s="163"/>
      <c r="CQ21" s="163"/>
      <c r="CR21" s="163"/>
      <c r="CS21" s="163"/>
      <c r="CT21" s="163"/>
      <c r="CU21" s="163" t="str">
        <f>IF(OR(EM21="○",EL21=""),"",EL21)</f>
        <v/>
      </c>
      <c r="CV21" s="163"/>
      <c r="CW21" s="163"/>
      <c r="CX21" s="163"/>
      <c r="CY21" s="163"/>
      <c r="CZ21" s="163"/>
      <c r="DA21" s="146"/>
      <c r="DB21" s="146"/>
      <c r="DC21" s="146"/>
      <c r="DD21" s="146"/>
      <c r="DE21" s="164">
        <v>1</v>
      </c>
      <c r="DG21" s="165" t="str">
        <f>IF($Z$1="","",$Z$1+1&amp;"/4/1")</f>
        <v>2027/4/1</v>
      </c>
      <c r="DH21" s="166"/>
      <c r="DI21" s="106" t="str">
        <f>IF(AN21="","",MOD(AN21,5))</f>
        <v/>
      </c>
      <c r="DJ21" s="106" t="str">
        <f>IF(AN21="","",MOD(AN21,2))</f>
        <v/>
      </c>
      <c r="DK21" s="167" t="str">
        <f>IF(DH21="53","○","")</f>
        <v/>
      </c>
      <c r="DL21" s="168" t="str">
        <f>IF(OR(DH21="50",DH21="51"),"○","")</f>
        <v/>
      </c>
      <c r="DM21" s="167" t="str">
        <f>IF(DH21="06","○","")</f>
        <v/>
      </c>
      <c r="DN21" s="169" t="str">
        <f>IF(DH21="12","○","")</f>
        <v/>
      </c>
      <c r="DO21" s="168" t="str">
        <f>IF(DH21="03","○","")</f>
        <v/>
      </c>
      <c r="DP21" s="167" t="str">
        <f>IF(AND(AN21&lt;&gt;"",AN21&gt;=35,AN21&lt;=74),"○","")</f>
        <v/>
      </c>
      <c r="DQ21" s="169" t="str">
        <f>IF(AND(AN21&lt;&gt;"",OR(AN21=20,AN21=25,AN21=30)),"○","")</f>
        <v/>
      </c>
      <c r="DR21" s="169" t="str">
        <f>IF(AND(AN21&lt;&gt;"",AN21&gt;=40,AN21&lt;=70,DI21=0),"○","")</f>
        <v/>
      </c>
      <c r="DS21" s="169" t="str">
        <f>IF(AND(AN21&lt;&gt;"",AN21&gt;=76),"○","")</f>
        <v/>
      </c>
      <c r="DT21" s="169" t="str">
        <f>IF(AND(AN21&lt;&gt;"",AN21=75),"○","")</f>
        <v/>
      </c>
      <c r="DU21" s="168" t="str">
        <f>IF(AND(MID(EJ21,1,2)="01",CF21="本人",OR(DP21="○",DT21="○",DQ21="○")),"○","")</f>
        <v/>
      </c>
      <c r="DV21" s="106" t="str">
        <f>IF(AND(AN21&lt;&gt;"",AN21&gt;=20,AN21&lt;=74,DJ21=0),"○","")</f>
        <v/>
      </c>
      <c r="DW21" s="106" t="str">
        <f>IF(AND(AN21&lt;&gt;"",AN21&gt;=40,AN21&lt;=49,DJ21=0),"○","")</f>
        <v/>
      </c>
      <c r="DX21" s="106" t="str">
        <f>IF(AND(AN21&lt;&gt;"",AN21&gt;=50,AN21&lt;=74,DJ21=0),"○","")</f>
        <v/>
      </c>
      <c r="DY21" s="167" t="str">
        <f>IF(AND(DU21="○",OR(DP21="○",DT21="○"),DK21="○"),"○","")</f>
        <v/>
      </c>
      <c r="DZ21" s="169" t="str">
        <f>IF(AND(DU21="○",DP21="○",DK21="",DR21="○"),"○","")</f>
        <v/>
      </c>
      <c r="EA21" s="169" t="str">
        <f>IF(AND(DU21="○",DP21="○",DK21="",DR21=""),"○","")</f>
        <v/>
      </c>
      <c r="EB21" s="169" t="str">
        <f>IF(AND(DU21="○",DT21="○",DK21=""),"○","")</f>
        <v/>
      </c>
      <c r="EC21" s="168" t="str">
        <f>IF(AND(DU21="○",DQ21="○"),"○","")</f>
        <v/>
      </c>
      <c r="ED21" s="167" t="str">
        <f>IF(AND(DU21="",DM21="○"),"○","")</f>
        <v/>
      </c>
      <c r="EE21" s="169" t="str">
        <f>IF(AND(DU21="",OR(DK21="○",DN21="○")),"○","")</f>
        <v/>
      </c>
      <c r="EF21" s="168" t="str">
        <f>IF(AND(DU21="",DO21="○"),"○","")</f>
        <v/>
      </c>
      <c r="EG21" s="170" t="str">
        <f>IF(AND(DU21="",DM21="",DN21="",DO21="",S21&lt;&gt;""),"○","")</f>
        <v/>
      </c>
      <c r="EH21" s="171" t="str">
        <f>IF(DY21="○","Lコース",IF(DZ21="○","一般 or 節目",IF(EA21="○","一般",IF(EB21="○","一般 or Hコース",IF(EC21="○","若年",IF(ED21="○","Jコース",IF(EE21="○","人間ドック",IF(EF21="○","Hコース",IF(EG21="○","労安法","")))))))))</f>
        <v/>
      </c>
      <c r="EI21" s="172" t="str">
        <f>IF(AL21="女",IF(DU21="○",IF(DW21="○","2R(協会補助）",IF(DX21="○","1R（協会補助)","")),""),"")</f>
        <v/>
      </c>
      <c r="EJ21" s="173"/>
      <c r="EK21" s="174"/>
      <c r="EL21" s="174"/>
      <c r="EM21" s="172" t="str">
        <f>IF(AND(MID(EJ21,1,2)="01",DS21="○"),"○","")</f>
        <v/>
      </c>
    </row>
    <row r="22" spans="1:143" ht="69.75" customHeight="1" x14ac:dyDescent="0.15">
      <c r="A22" s="147">
        <f>SUM(DE$17:DE22)</f>
        <v>6</v>
      </c>
      <c r="B22" s="148"/>
      <c r="C22" s="148"/>
      <c r="D22" s="148"/>
      <c r="E22" s="148"/>
      <c r="F22" s="148"/>
      <c r="G22" s="148"/>
      <c r="H22" s="149"/>
      <c r="I22" s="149"/>
      <c r="J22" s="149"/>
      <c r="K22" s="149"/>
      <c r="L22" s="149"/>
      <c r="M22" s="149"/>
      <c r="N22" s="150"/>
      <c r="O22" s="150"/>
      <c r="P22" s="150"/>
      <c r="Q22" s="150"/>
      <c r="R22" s="150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  <c r="AG22" s="152"/>
      <c r="AH22" s="152"/>
      <c r="AI22" s="152"/>
      <c r="AJ22" s="152"/>
      <c r="AK22" s="152"/>
      <c r="AL22" s="148"/>
      <c r="AM22" s="148"/>
      <c r="AN22" s="151" t="str">
        <f>IF(AF22="","",DATEDIF(AF22,DG22,"Y"))</f>
        <v/>
      </c>
      <c r="AO22" s="151"/>
      <c r="AP22" s="153" t="str">
        <f>IFERROR(EH22,"")</f>
        <v/>
      </c>
      <c r="AQ22" s="154"/>
      <c r="AR22" s="154"/>
      <c r="AS22" s="154"/>
      <c r="AT22" s="154"/>
      <c r="AU22" s="155" t="s">
        <v>138</v>
      </c>
      <c r="AV22" s="156"/>
      <c r="AW22" s="156"/>
      <c r="AX22" s="156"/>
      <c r="AY22" s="156"/>
      <c r="AZ22" s="156"/>
      <c r="BA22" s="156"/>
      <c r="BB22" s="156"/>
      <c r="BC22" s="156"/>
      <c r="BD22" s="157"/>
      <c r="BE22" s="113"/>
      <c r="BF22" s="112"/>
      <c r="BG22" s="158" t="str">
        <f>EI22</f>
        <v/>
      </c>
      <c r="BH22" s="159"/>
      <c r="BI22" s="159"/>
      <c r="BJ22" s="159"/>
      <c r="BK22" s="159"/>
      <c r="BL22" s="160"/>
      <c r="BM22" s="113"/>
      <c r="BN22" s="112"/>
      <c r="BO22" s="113"/>
      <c r="BP22" s="111"/>
      <c r="BQ22" s="111"/>
      <c r="BR22" s="112"/>
      <c r="BS22" s="155" t="s">
        <v>139</v>
      </c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7"/>
      <c r="CF22" s="161"/>
      <c r="CG22" s="161"/>
      <c r="CH22" s="162"/>
      <c r="CI22" s="163" t="str">
        <f>IF(OR(EM22="○",EJ22=""),"",EJ22)</f>
        <v/>
      </c>
      <c r="CJ22" s="163"/>
      <c r="CK22" s="163"/>
      <c r="CL22" s="163"/>
      <c r="CM22" s="163"/>
      <c r="CN22" s="163"/>
      <c r="CO22" s="163" t="str">
        <f>IF(OR(EM22="○",EK22=""),"",EK22)</f>
        <v/>
      </c>
      <c r="CP22" s="163"/>
      <c r="CQ22" s="163"/>
      <c r="CR22" s="163"/>
      <c r="CS22" s="163"/>
      <c r="CT22" s="163"/>
      <c r="CU22" s="163" t="str">
        <f>IF(OR(EM22="○",EL22=""),"",EL22)</f>
        <v/>
      </c>
      <c r="CV22" s="163"/>
      <c r="CW22" s="163"/>
      <c r="CX22" s="163"/>
      <c r="CY22" s="163"/>
      <c r="CZ22" s="163"/>
      <c r="DA22" s="146"/>
      <c r="DB22" s="146"/>
      <c r="DC22" s="146"/>
      <c r="DD22" s="146"/>
      <c r="DE22" s="164">
        <v>1</v>
      </c>
      <c r="DG22" s="165" t="str">
        <f>IF($Z$1="","",$Z$1+1&amp;"/4/1")</f>
        <v>2027/4/1</v>
      </c>
      <c r="DH22" s="166"/>
      <c r="DI22" s="106" t="str">
        <f>IF(AN22="","",MOD(AN22,5))</f>
        <v/>
      </c>
      <c r="DJ22" s="106" t="str">
        <f>IF(AN22="","",MOD(AN22,2))</f>
        <v/>
      </c>
      <c r="DK22" s="167" t="str">
        <f>IF(DH22="53","○","")</f>
        <v/>
      </c>
      <c r="DL22" s="168" t="str">
        <f>IF(OR(DH22="50",DH22="51"),"○","")</f>
        <v/>
      </c>
      <c r="DM22" s="167" t="str">
        <f>IF(DH22="06","○","")</f>
        <v/>
      </c>
      <c r="DN22" s="169" t="str">
        <f>IF(DH22="12","○","")</f>
        <v/>
      </c>
      <c r="DO22" s="168" t="str">
        <f>IF(DH22="03","○","")</f>
        <v/>
      </c>
      <c r="DP22" s="167" t="str">
        <f>IF(AND(AN22&lt;&gt;"",AN22&gt;=35,AN22&lt;=74),"○","")</f>
        <v/>
      </c>
      <c r="DQ22" s="169" t="str">
        <f>IF(AND(AN22&lt;&gt;"",OR(AN22=20,AN22=25,AN22=30)),"○","")</f>
        <v/>
      </c>
      <c r="DR22" s="169" t="str">
        <f>IF(AND(AN22&lt;&gt;"",AN22&gt;=40,AN22&lt;=70,DI22=0),"○","")</f>
        <v/>
      </c>
      <c r="DS22" s="169" t="str">
        <f>IF(AND(AN22&lt;&gt;"",AN22&gt;=76),"○","")</f>
        <v/>
      </c>
      <c r="DT22" s="169" t="str">
        <f>IF(AND(AN22&lt;&gt;"",AN22=75),"○","")</f>
        <v/>
      </c>
      <c r="DU22" s="168" t="str">
        <f>IF(AND(MID(EJ22,1,2)="01",CF22="本人",OR(DP22="○",DT22="○",DQ22="○")),"○","")</f>
        <v/>
      </c>
      <c r="DV22" s="106" t="str">
        <f>IF(AND(AN22&lt;&gt;"",AN22&gt;=20,AN22&lt;=74,DJ22=0),"○","")</f>
        <v/>
      </c>
      <c r="DW22" s="106" t="str">
        <f>IF(AND(AN22&lt;&gt;"",AN22&gt;=40,AN22&lt;=49,DJ22=0),"○","")</f>
        <v/>
      </c>
      <c r="DX22" s="106" t="str">
        <f>IF(AND(AN22&lt;&gt;"",AN22&gt;=50,AN22&lt;=74,DJ22=0),"○","")</f>
        <v/>
      </c>
      <c r="DY22" s="167" t="str">
        <f>IF(AND(DU22="○",OR(DP22="○",DT22="○"),DK22="○"),"○","")</f>
        <v/>
      </c>
      <c r="DZ22" s="169" t="str">
        <f>IF(AND(DU22="○",DP22="○",DK22="",DR22="○"),"○","")</f>
        <v/>
      </c>
      <c r="EA22" s="169" t="str">
        <f>IF(AND(DU22="○",DP22="○",DK22="",DR22=""),"○","")</f>
        <v/>
      </c>
      <c r="EB22" s="169" t="str">
        <f>IF(AND(DU22="○",DT22="○",DK22=""),"○","")</f>
        <v/>
      </c>
      <c r="EC22" s="168" t="str">
        <f>IF(AND(DU22="○",DQ22="○"),"○","")</f>
        <v/>
      </c>
      <c r="ED22" s="167" t="str">
        <f>IF(AND(DU22="",DM22="○"),"○","")</f>
        <v/>
      </c>
      <c r="EE22" s="169" t="str">
        <f>IF(AND(DU22="",OR(DK22="○",DN22="○")),"○","")</f>
        <v/>
      </c>
      <c r="EF22" s="168" t="str">
        <f>IF(AND(DU22="",DO22="○"),"○","")</f>
        <v/>
      </c>
      <c r="EG22" s="170" t="str">
        <f>IF(AND(DU22="",DM22="",DN22="",DO22="",S22&lt;&gt;""),"○","")</f>
        <v/>
      </c>
      <c r="EH22" s="171" t="str">
        <f>IF(DY22="○","Lコース",IF(DZ22="○","一般 or 節目",IF(EA22="○","一般",IF(EB22="○","一般 or Hコース",IF(EC22="○","若年",IF(ED22="○","Jコース",IF(EE22="○","人間ドック",IF(EF22="○","Hコース",IF(EG22="○","労安法","")))))))))</f>
        <v/>
      </c>
      <c r="EI22" s="172" t="str">
        <f>IF(AL22="女",IF(DU22="○",IF(DW22="○","2R(協会補助）",IF(DX22="○","1R（協会補助)","")),""),"")</f>
        <v/>
      </c>
      <c r="EJ22" s="173"/>
      <c r="EK22" s="174"/>
      <c r="EL22" s="174"/>
      <c r="EM22" s="172" t="str">
        <f>IF(AND(MID(EJ22,1,2)="01",DS22="○"),"○","")</f>
        <v/>
      </c>
    </row>
    <row r="23" spans="1:143" ht="69.75" customHeight="1" x14ac:dyDescent="0.15">
      <c r="A23" s="147">
        <f>SUM(DE$17:DE23)</f>
        <v>7</v>
      </c>
      <c r="B23" s="148"/>
      <c r="C23" s="148"/>
      <c r="D23" s="148"/>
      <c r="E23" s="148"/>
      <c r="F23" s="148"/>
      <c r="G23" s="148"/>
      <c r="H23" s="149"/>
      <c r="I23" s="149"/>
      <c r="J23" s="149"/>
      <c r="K23" s="149"/>
      <c r="L23" s="149"/>
      <c r="M23" s="149"/>
      <c r="N23" s="150"/>
      <c r="O23" s="150"/>
      <c r="P23" s="150"/>
      <c r="Q23" s="150"/>
      <c r="R23" s="150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2"/>
      <c r="AG23" s="152"/>
      <c r="AH23" s="152"/>
      <c r="AI23" s="152"/>
      <c r="AJ23" s="152"/>
      <c r="AK23" s="152"/>
      <c r="AL23" s="148"/>
      <c r="AM23" s="148"/>
      <c r="AN23" s="151" t="str">
        <f>IF(AF23="","",DATEDIF(AF23,DG23,"Y"))</f>
        <v/>
      </c>
      <c r="AO23" s="151"/>
      <c r="AP23" s="153" t="str">
        <f>IFERROR(EH23,"")</f>
        <v/>
      </c>
      <c r="AQ23" s="154"/>
      <c r="AR23" s="154"/>
      <c r="AS23" s="154"/>
      <c r="AT23" s="154"/>
      <c r="AU23" s="155" t="s">
        <v>138</v>
      </c>
      <c r="AV23" s="156"/>
      <c r="AW23" s="156"/>
      <c r="AX23" s="156"/>
      <c r="AY23" s="156"/>
      <c r="AZ23" s="156"/>
      <c r="BA23" s="156"/>
      <c r="BB23" s="156"/>
      <c r="BC23" s="156"/>
      <c r="BD23" s="157"/>
      <c r="BE23" s="113"/>
      <c r="BF23" s="112"/>
      <c r="BG23" s="158" t="str">
        <f>EI23</f>
        <v/>
      </c>
      <c r="BH23" s="159"/>
      <c r="BI23" s="159"/>
      <c r="BJ23" s="159"/>
      <c r="BK23" s="159"/>
      <c r="BL23" s="160"/>
      <c r="BM23" s="113"/>
      <c r="BN23" s="112"/>
      <c r="BO23" s="113"/>
      <c r="BP23" s="111"/>
      <c r="BQ23" s="111"/>
      <c r="BR23" s="112"/>
      <c r="BS23" s="155" t="s">
        <v>139</v>
      </c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7"/>
      <c r="CF23" s="161"/>
      <c r="CG23" s="161"/>
      <c r="CH23" s="162"/>
      <c r="CI23" s="163" t="str">
        <f>IF(OR(EM23="○",EJ23=""),"",EJ23)</f>
        <v/>
      </c>
      <c r="CJ23" s="163"/>
      <c r="CK23" s="163"/>
      <c r="CL23" s="163"/>
      <c r="CM23" s="163"/>
      <c r="CN23" s="163"/>
      <c r="CO23" s="163" t="str">
        <f>IF(OR(EM23="○",EK23=""),"",EK23)</f>
        <v/>
      </c>
      <c r="CP23" s="163"/>
      <c r="CQ23" s="163"/>
      <c r="CR23" s="163"/>
      <c r="CS23" s="163"/>
      <c r="CT23" s="163"/>
      <c r="CU23" s="163" t="str">
        <f>IF(OR(EM23="○",EL23=""),"",EL23)</f>
        <v/>
      </c>
      <c r="CV23" s="163"/>
      <c r="CW23" s="163"/>
      <c r="CX23" s="163"/>
      <c r="CY23" s="163"/>
      <c r="CZ23" s="163"/>
      <c r="DA23" s="146"/>
      <c r="DB23" s="146"/>
      <c r="DC23" s="146"/>
      <c r="DD23" s="146"/>
      <c r="DE23" s="164">
        <v>1</v>
      </c>
      <c r="DG23" s="165" t="str">
        <f>IF($Z$1="","",$Z$1+1&amp;"/4/1")</f>
        <v>2027/4/1</v>
      </c>
      <c r="DH23" s="166"/>
      <c r="DI23" s="106" t="str">
        <f>IF(AN23="","",MOD(AN23,5))</f>
        <v/>
      </c>
      <c r="DJ23" s="106" t="str">
        <f>IF(AN23="","",MOD(AN23,2))</f>
        <v/>
      </c>
      <c r="DK23" s="167" t="str">
        <f>IF(DH23="53","○","")</f>
        <v/>
      </c>
      <c r="DL23" s="168" t="str">
        <f>IF(OR(DH23="50",DH23="51"),"○","")</f>
        <v/>
      </c>
      <c r="DM23" s="167" t="str">
        <f>IF(DH23="06","○","")</f>
        <v/>
      </c>
      <c r="DN23" s="169" t="str">
        <f>IF(DH23="12","○","")</f>
        <v/>
      </c>
      <c r="DO23" s="168" t="str">
        <f>IF(DH23="03","○","")</f>
        <v/>
      </c>
      <c r="DP23" s="167" t="str">
        <f>IF(AND(AN23&lt;&gt;"",AN23&gt;=35,AN23&lt;=74),"○","")</f>
        <v/>
      </c>
      <c r="DQ23" s="169" t="str">
        <f>IF(AND(AN23&lt;&gt;"",OR(AN23=20,AN23=25,AN23=30)),"○","")</f>
        <v/>
      </c>
      <c r="DR23" s="169" t="str">
        <f>IF(AND(AN23&lt;&gt;"",AN23&gt;=40,AN23&lt;=70,DI23=0),"○","")</f>
        <v/>
      </c>
      <c r="DS23" s="169" t="str">
        <f>IF(AND(AN23&lt;&gt;"",AN23&gt;=76),"○","")</f>
        <v/>
      </c>
      <c r="DT23" s="169" t="str">
        <f>IF(AND(AN23&lt;&gt;"",AN23=75),"○","")</f>
        <v/>
      </c>
      <c r="DU23" s="168" t="str">
        <f>IF(AND(MID(EJ23,1,2)="01",CF23="本人",OR(DP23="○",DT23="○",DQ23="○")),"○","")</f>
        <v/>
      </c>
      <c r="DV23" s="106" t="str">
        <f>IF(AND(AN23&lt;&gt;"",AN23&gt;=20,AN23&lt;=74,DJ23=0),"○","")</f>
        <v/>
      </c>
      <c r="DW23" s="106" t="str">
        <f>IF(AND(AN23&lt;&gt;"",AN23&gt;=40,AN23&lt;=49,DJ23=0),"○","")</f>
        <v/>
      </c>
      <c r="DX23" s="106" t="str">
        <f>IF(AND(AN23&lt;&gt;"",AN23&gt;=50,AN23&lt;=74,DJ23=0),"○","")</f>
        <v/>
      </c>
      <c r="DY23" s="167" t="str">
        <f>IF(AND(DU23="○",OR(DP23="○",DT23="○"),DK23="○"),"○","")</f>
        <v/>
      </c>
      <c r="DZ23" s="169" t="str">
        <f>IF(AND(DU23="○",DP23="○",DK23="",DR23="○"),"○","")</f>
        <v/>
      </c>
      <c r="EA23" s="169" t="str">
        <f>IF(AND(DU23="○",DP23="○",DK23="",DR23=""),"○","")</f>
        <v/>
      </c>
      <c r="EB23" s="169" t="str">
        <f>IF(AND(DU23="○",DT23="○",DK23=""),"○","")</f>
        <v/>
      </c>
      <c r="EC23" s="168" t="str">
        <f>IF(AND(DU23="○",DQ23="○"),"○","")</f>
        <v/>
      </c>
      <c r="ED23" s="167" t="str">
        <f>IF(AND(DU23="",DM23="○"),"○","")</f>
        <v/>
      </c>
      <c r="EE23" s="169" t="str">
        <f>IF(AND(DU23="",OR(DK23="○",DN23="○")),"○","")</f>
        <v/>
      </c>
      <c r="EF23" s="168" t="str">
        <f>IF(AND(DU23="",DO23="○"),"○","")</f>
        <v/>
      </c>
      <c r="EG23" s="170" t="str">
        <f>IF(AND(DU23="",DM23="",DN23="",DO23="",S23&lt;&gt;""),"○","")</f>
        <v/>
      </c>
      <c r="EH23" s="171" t="str">
        <f>IF(DY23="○","Lコース",IF(DZ23="○","一般 or 節目",IF(EA23="○","一般",IF(EB23="○","一般 or Hコース",IF(EC23="○","若年",IF(ED23="○","Jコース",IF(EE23="○","人間ドック",IF(EF23="○","Hコース",IF(EG23="○","労安法","")))))))))</f>
        <v/>
      </c>
      <c r="EI23" s="172" t="str">
        <f>IF(AL23="女",IF(DU23="○",IF(DW23="○","2R(協会補助）",IF(DX23="○","1R（協会補助)","")),""),"")</f>
        <v/>
      </c>
      <c r="EJ23" s="173"/>
      <c r="EK23" s="174"/>
      <c r="EL23" s="174"/>
      <c r="EM23" s="172" t="str">
        <f>IF(AND(MID(EJ23,1,2)="01",DS23="○"),"○","")</f>
        <v/>
      </c>
    </row>
    <row r="24" spans="1:143" ht="69.75" customHeight="1" x14ac:dyDescent="0.15">
      <c r="A24" s="147">
        <f>SUM(DE$17:DE24)</f>
        <v>8</v>
      </c>
      <c r="B24" s="148"/>
      <c r="C24" s="148"/>
      <c r="D24" s="148"/>
      <c r="E24" s="148"/>
      <c r="F24" s="148"/>
      <c r="G24" s="148"/>
      <c r="H24" s="149"/>
      <c r="I24" s="149"/>
      <c r="J24" s="149"/>
      <c r="K24" s="149"/>
      <c r="L24" s="149"/>
      <c r="M24" s="149"/>
      <c r="N24" s="150"/>
      <c r="O24" s="150"/>
      <c r="P24" s="150"/>
      <c r="Q24" s="150"/>
      <c r="R24" s="150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2"/>
      <c r="AG24" s="152"/>
      <c r="AH24" s="152"/>
      <c r="AI24" s="152"/>
      <c r="AJ24" s="152"/>
      <c r="AK24" s="152"/>
      <c r="AL24" s="148"/>
      <c r="AM24" s="148"/>
      <c r="AN24" s="151" t="str">
        <f>IF(AF24="","",DATEDIF(AF24,DG24,"Y"))</f>
        <v/>
      </c>
      <c r="AO24" s="151"/>
      <c r="AP24" s="153" t="str">
        <f>IFERROR(EH24,"")</f>
        <v/>
      </c>
      <c r="AQ24" s="154"/>
      <c r="AR24" s="154"/>
      <c r="AS24" s="154"/>
      <c r="AT24" s="154"/>
      <c r="AU24" s="155" t="s">
        <v>138</v>
      </c>
      <c r="AV24" s="156"/>
      <c r="AW24" s="156"/>
      <c r="AX24" s="156"/>
      <c r="AY24" s="156"/>
      <c r="AZ24" s="156"/>
      <c r="BA24" s="156"/>
      <c r="BB24" s="156"/>
      <c r="BC24" s="156"/>
      <c r="BD24" s="157"/>
      <c r="BE24" s="113"/>
      <c r="BF24" s="112"/>
      <c r="BG24" s="158" t="str">
        <f>EI24</f>
        <v/>
      </c>
      <c r="BH24" s="159"/>
      <c r="BI24" s="159"/>
      <c r="BJ24" s="159"/>
      <c r="BK24" s="159"/>
      <c r="BL24" s="160"/>
      <c r="BM24" s="113"/>
      <c r="BN24" s="112"/>
      <c r="BO24" s="113"/>
      <c r="BP24" s="111"/>
      <c r="BQ24" s="111"/>
      <c r="BR24" s="112"/>
      <c r="BS24" s="155" t="s">
        <v>139</v>
      </c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7"/>
      <c r="CF24" s="161"/>
      <c r="CG24" s="161"/>
      <c r="CH24" s="162"/>
      <c r="CI24" s="163" t="str">
        <f>IF(OR(EM24="○",EJ24=""),"",EJ24)</f>
        <v/>
      </c>
      <c r="CJ24" s="163"/>
      <c r="CK24" s="163"/>
      <c r="CL24" s="163"/>
      <c r="CM24" s="163"/>
      <c r="CN24" s="163"/>
      <c r="CO24" s="163" t="str">
        <f>IF(OR(EM24="○",EK24=""),"",EK24)</f>
        <v/>
      </c>
      <c r="CP24" s="163"/>
      <c r="CQ24" s="163"/>
      <c r="CR24" s="163"/>
      <c r="CS24" s="163"/>
      <c r="CT24" s="163"/>
      <c r="CU24" s="163" t="str">
        <f>IF(OR(EM24="○",EL24=""),"",EL24)</f>
        <v/>
      </c>
      <c r="CV24" s="163"/>
      <c r="CW24" s="163"/>
      <c r="CX24" s="163"/>
      <c r="CY24" s="163"/>
      <c r="CZ24" s="163"/>
      <c r="DA24" s="146"/>
      <c r="DB24" s="146"/>
      <c r="DC24" s="146"/>
      <c r="DD24" s="146"/>
      <c r="DE24" s="164">
        <v>1</v>
      </c>
      <c r="DG24" s="165" t="str">
        <f>IF($Z$1="","",$Z$1+1&amp;"/4/1")</f>
        <v>2027/4/1</v>
      </c>
      <c r="DH24" s="166"/>
      <c r="DI24" s="106" t="str">
        <f>IF(AN24="","",MOD(AN24,5))</f>
        <v/>
      </c>
      <c r="DJ24" s="106" t="str">
        <f>IF(AN24="","",MOD(AN24,2))</f>
        <v/>
      </c>
      <c r="DK24" s="167" t="str">
        <f>IF(DH24="53","○","")</f>
        <v/>
      </c>
      <c r="DL24" s="168" t="str">
        <f>IF(OR(DH24="50",DH24="51"),"○","")</f>
        <v/>
      </c>
      <c r="DM24" s="167" t="str">
        <f>IF(DH24="06","○","")</f>
        <v/>
      </c>
      <c r="DN24" s="169" t="str">
        <f>IF(DH24="12","○","")</f>
        <v/>
      </c>
      <c r="DO24" s="168" t="str">
        <f>IF(DH24="03","○","")</f>
        <v/>
      </c>
      <c r="DP24" s="167" t="str">
        <f>IF(AND(AN24&lt;&gt;"",AN24&gt;=35,AN24&lt;=74),"○","")</f>
        <v/>
      </c>
      <c r="DQ24" s="169" t="str">
        <f>IF(AND(AN24&lt;&gt;"",OR(AN24=20,AN24=25,AN24=30)),"○","")</f>
        <v/>
      </c>
      <c r="DR24" s="169" t="str">
        <f>IF(AND(AN24&lt;&gt;"",AN24&gt;=40,AN24&lt;=70,DI24=0),"○","")</f>
        <v/>
      </c>
      <c r="DS24" s="169" t="str">
        <f>IF(AND(AN24&lt;&gt;"",AN24&gt;=76),"○","")</f>
        <v/>
      </c>
      <c r="DT24" s="169" t="str">
        <f>IF(AND(AN24&lt;&gt;"",AN24=75),"○","")</f>
        <v/>
      </c>
      <c r="DU24" s="168" t="str">
        <f>IF(AND(MID(EJ24,1,2)="01",CF24="本人",OR(DP24="○",DT24="○",DQ24="○")),"○","")</f>
        <v/>
      </c>
      <c r="DV24" s="106" t="str">
        <f>IF(AND(AN24&lt;&gt;"",AN24&gt;=20,AN24&lt;=74,DJ24=0),"○","")</f>
        <v/>
      </c>
      <c r="DW24" s="106" t="str">
        <f>IF(AND(AN24&lt;&gt;"",AN24&gt;=40,AN24&lt;=49,DJ24=0),"○","")</f>
        <v/>
      </c>
      <c r="DX24" s="106" t="str">
        <f>IF(AND(AN24&lt;&gt;"",AN24&gt;=50,AN24&lt;=74,DJ24=0),"○","")</f>
        <v/>
      </c>
      <c r="DY24" s="167" t="str">
        <f>IF(AND(DU24="○",OR(DP24="○",DT24="○"),DK24="○"),"○","")</f>
        <v/>
      </c>
      <c r="DZ24" s="169" t="str">
        <f>IF(AND(DU24="○",DP24="○",DK24="",DR24="○"),"○","")</f>
        <v/>
      </c>
      <c r="EA24" s="169" t="str">
        <f>IF(AND(DU24="○",DP24="○",DK24="",DR24=""),"○","")</f>
        <v/>
      </c>
      <c r="EB24" s="169" t="str">
        <f>IF(AND(DU24="○",DT24="○",DK24=""),"○","")</f>
        <v/>
      </c>
      <c r="EC24" s="168" t="str">
        <f>IF(AND(DU24="○",DQ24="○"),"○","")</f>
        <v/>
      </c>
      <c r="ED24" s="167" t="str">
        <f>IF(AND(DU24="",DM24="○"),"○","")</f>
        <v/>
      </c>
      <c r="EE24" s="169" t="str">
        <f>IF(AND(DU24="",OR(DK24="○",DN24="○")),"○","")</f>
        <v/>
      </c>
      <c r="EF24" s="168" t="str">
        <f>IF(AND(DU24="",DO24="○"),"○","")</f>
        <v/>
      </c>
      <c r="EG24" s="170" t="str">
        <f>IF(AND(DU24="",DM24="",DN24="",DO24="",S24&lt;&gt;""),"○","")</f>
        <v/>
      </c>
      <c r="EH24" s="171" t="str">
        <f>IF(DY24="○","Lコース",IF(DZ24="○","一般 or 節目",IF(EA24="○","一般",IF(EB24="○","一般 or Hコース",IF(EC24="○","若年",IF(ED24="○","Jコース",IF(EE24="○","人間ドック",IF(EF24="○","Hコース",IF(EG24="○","労安法","")))))))))</f>
        <v/>
      </c>
      <c r="EI24" s="172" t="str">
        <f>IF(AL24="女",IF(DU24="○",IF(DW24="○","2R(協会補助）",IF(DX24="○","1R（協会補助)","")),""),"")</f>
        <v/>
      </c>
      <c r="EJ24" s="173"/>
      <c r="EK24" s="174"/>
      <c r="EL24" s="174"/>
      <c r="EM24" s="172" t="str">
        <f>IF(AND(MID(EJ24,1,2)="01",DS24="○"),"○","")</f>
        <v/>
      </c>
    </row>
    <row r="25" spans="1:143" ht="69.75" customHeight="1" x14ac:dyDescent="0.15">
      <c r="A25" s="147">
        <f>SUM(DE$17:DE25)</f>
        <v>9</v>
      </c>
      <c r="B25" s="148"/>
      <c r="C25" s="148"/>
      <c r="D25" s="148"/>
      <c r="E25" s="148"/>
      <c r="F25" s="148"/>
      <c r="G25" s="148"/>
      <c r="H25" s="149"/>
      <c r="I25" s="149"/>
      <c r="J25" s="149"/>
      <c r="K25" s="149"/>
      <c r="L25" s="149"/>
      <c r="M25" s="149"/>
      <c r="N25" s="150"/>
      <c r="O25" s="150"/>
      <c r="P25" s="150"/>
      <c r="Q25" s="150"/>
      <c r="R25" s="150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2"/>
      <c r="AG25" s="152"/>
      <c r="AH25" s="152"/>
      <c r="AI25" s="152"/>
      <c r="AJ25" s="152"/>
      <c r="AK25" s="152"/>
      <c r="AL25" s="148"/>
      <c r="AM25" s="148"/>
      <c r="AN25" s="151" t="str">
        <f>IF(AF25="","",DATEDIF(AF25,DG25,"Y"))</f>
        <v/>
      </c>
      <c r="AO25" s="151"/>
      <c r="AP25" s="153" t="str">
        <f>IFERROR(EH25,"")</f>
        <v/>
      </c>
      <c r="AQ25" s="154"/>
      <c r="AR25" s="154"/>
      <c r="AS25" s="154"/>
      <c r="AT25" s="154"/>
      <c r="AU25" s="155" t="s">
        <v>138</v>
      </c>
      <c r="AV25" s="156"/>
      <c r="AW25" s="156"/>
      <c r="AX25" s="156"/>
      <c r="AY25" s="156"/>
      <c r="AZ25" s="156"/>
      <c r="BA25" s="156"/>
      <c r="BB25" s="156"/>
      <c r="BC25" s="156"/>
      <c r="BD25" s="157"/>
      <c r="BE25" s="113"/>
      <c r="BF25" s="112"/>
      <c r="BG25" s="158" t="str">
        <f>EI25</f>
        <v/>
      </c>
      <c r="BH25" s="159"/>
      <c r="BI25" s="159"/>
      <c r="BJ25" s="159"/>
      <c r="BK25" s="159"/>
      <c r="BL25" s="160"/>
      <c r="BM25" s="113"/>
      <c r="BN25" s="112"/>
      <c r="BO25" s="113"/>
      <c r="BP25" s="111"/>
      <c r="BQ25" s="111"/>
      <c r="BR25" s="112"/>
      <c r="BS25" s="155" t="s">
        <v>139</v>
      </c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7"/>
      <c r="CF25" s="161"/>
      <c r="CG25" s="161"/>
      <c r="CH25" s="162"/>
      <c r="CI25" s="163" t="str">
        <f>IF(OR(EM25="○",EJ25=""),"",EJ25)</f>
        <v/>
      </c>
      <c r="CJ25" s="163"/>
      <c r="CK25" s="163"/>
      <c r="CL25" s="163"/>
      <c r="CM25" s="163"/>
      <c r="CN25" s="163"/>
      <c r="CO25" s="163" t="str">
        <f>IF(OR(EM25="○",EK25=""),"",EK25)</f>
        <v/>
      </c>
      <c r="CP25" s="163"/>
      <c r="CQ25" s="163"/>
      <c r="CR25" s="163"/>
      <c r="CS25" s="163"/>
      <c r="CT25" s="163"/>
      <c r="CU25" s="163" t="str">
        <f>IF(OR(EM25="○",EL25=""),"",EL25)</f>
        <v/>
      </c>
      <c r="CV25" s="163"/>
      <c r="CW25" s="163"/>
      <c r="CX25" s="163"/>
      <c r="CY25" s="163"/>
      <c r="CZ25" s="163"/>
      <c r="DA25" s="146"/>
      <c r="DB25" s="146"/>
      <c r="DC25" s="146"/>
      <c r="DD25" s="146"/>
      <c r="DE25" s="164">
        <v>1</v>
      </c>
      <c r="DG25" s="165" t="str">
        <f>IF($Z$1="","",$Z$1+1&amp;"/4/1")</f>
        <v>2027/4/1</v>
      </c>
      <c r="DH25" s="166"/>
      <c r="DI25" s="106" t="str">
        <f>IF(AN25="","",MOD(AN25,5))</f>
        <v/>
      </c>
      <c r="DJ25" s="106" t="str">
        <f>IF(AN25="","",MOD(AN25,2))</f>
        <v/>
      </c>
      <c r="DK25" s="167" t="str">
        <f>IF(DH25="53","○","")</f>
        <v/>
      </c>
      <c r="DL25" s="168" t="str">
        <f>IF(OR(DH25="50",DH25="51"),"○","")</f>
        <v/>
      </c>
      <c r="DM25" s="167" t="str">
        <f>IF(DH25="06","○","")</f>
        <v/>
      </c>
      <c r="DN25" s="169" t="str">
        <f>IF(DH25="12","○","")</f>
        <v/>
      </c>
      <c r="DO25" s="168" t="str">
        <f>IF(DH25="03","○","")</f>
        <v/>
      </c>
      <c r="DP25" s="167" t="str">
        <f>IF(AND(AN25&lt;&gt;"",AN25&gt;=35,AN25&lt;=74),"○","")</f>
        <v/>
      </c>
      <c r="DQ25" s="169" t="str">
        <f>IF(AND(AN25&lt;&gt;"",OR(AN25=20,AN25=25,AN25=30)),"○","")</f>
        <v/>
      </c>
      <c r="DR25" s="169" t="str">
        <f>IF(AND(AN25&lt;&gt;"",AN25&gt;=40,AN25&lt;=70,DI25=0),"○","")</f>
        <v/>
      </c>
      <c r="DS25" s="169" t="str">
        <f>IF(AND(AN25&lt;&gt;"",AN25&gt;=76),"○","")</f>
        <v/>
      </c>
      <c r="DT25" s="169" t="str">
        <f>IF(AND(AN25&lt;&gt;"",AN25=75),"○","")</f>
        <v/>
      </c>
      <c r="DU25" s="168" t="str">
        <f>IF(AND(MID(EJ25,1,2)="01",CF25="本人",OR(DP25="○",DT25="○",DQ25="○")),"○","")</f>
        <v/>
      </c>
      <c r="DV25" s="106" t="str">
        <f>IF(AND(AN25&lt;&gt;"",AN25&gt;=20,AN25&lt;=74,DJ25=0),"○","")</f>
        <v/>
      </c>
      <c r="DW25" s="106" t="str">
        <f>IF(AND(AN25&lt;&gt;"",AN25&gt;=40,AN25&lt;=49,DJ25=0),"○","")</f>
        <v/>
      </c>
      <c r="DX25" s="106" t="str">
        <f>IF(AND(AN25&lt;&gt;"",AN25&gt;=50,AN25&lt;=74,DJ25=0),"○","")</f>
        <v/>
      </c>
      <c r="DY25" s="167" t="str">
        <f>IF(AND(DU25="○",OR(DP25="○",DT25="○"),DK25="○"),"○","")</f>
        <v/>
      </c>
      <c r="DZ25" s="169" t="str">
        <f>IF(AND(DU25="○",DP25="○",DK25="",DR25="○"),"○","")</f>
        <v/>
      </c>
      <c r="EA25" s="169" t="str">
        <f>IF(AND(DU25="○",DP25="○",DK25="",DR25=""),"○","")</f>
        <v/>
      </c>
      <c r="EB25" s="169" t="str">
        <f>IF(AND(DU25="○",DT25="○",DK25=""),"○","")</f>
        <v/>
      </c>
      <c r="EC25" s="168" t="str">
        <f>IF(AND(DU25="○",DQ25="○"),"○","")</f>
        <v/>
      </c>
      <c r="ED25" s="167" t="str">
        <f>IF(AND(DU25="",DM25="○"),"○","")</f>
        <v/>
      </c>
      <c r="EE25" s="169" t="str">
        <f>IF(AND(DU25="",OR(DK25="○",DN25="○")),"○","")</f>
        <v/>
      </c>
      <c r="EF25" s="168" t="str">
        <f>IF(AND(DU25="",DO25="○"),"○","")</f>
        <v/>
      </c>
      <c r="EG25" s="170" t="str">
        <f>IF(AND(DU25="",DM25="",DN25="",DO25="",S25&lt;&gt;""),"○","")</f>
        <v/>
      </c>
      <c r="EH25" s="171" t="str">
        <f>IF(DY25="○","Lコース",IF(DZ25="○","一般 or 節目",IF(EA25="○","一般",IF(EB25="○","一般 or Hコース",IF(EC25="○","若年",IF(ED25="○","Jコース",IF(EE25="○","人間ドック",IF(EF25="○","Hコース",IF(EG25="○","労安法","")))))))))</f>
        <v/>
      </c>
      <c r="EI25" s="172" t="str">
        <f>IF(AL25="女",IF(DU25="○",IF(DW25="○","2R(協会補助）",IF(DX25="○","1R（協会補助)","")),""),"")</f>
        <v/>
      </c>
      <c r="EJ25" s="173"/>
      <c r="EK25" s="174"/>
      <c r="EL25" s="174"/>
      <c r="EM25" s="172" t="str">
        <f>IF(AND(MID(EJ25,1,2)="01",DS25="○"),"○","")</f>
        <v/>
      </c>
    </row>
    <row r="26" spans="1:143" ht="69.75" customHeight="1" x14ac:dyDescent="0.15">
      <c r="A26" s="147">
        <f>SUM(DE$17:DE26)</f>
        <v>10</v>
      </c>
      <c r="B26" s="148"/>
      <c r="C26" s="148"/>
      <c r="D26" s="148"/>
      <c r="E26" s="148"/>
      <c r="F26" s="148"/>
      <c r="G26" s="148"/>
      <c r="H26" s="149"/>
      <c r="I26" s="149"/>
      <c r="J26" s="149"/>
      <c r="K26" s="149"/>
      <c r="L26" s="149"/>
      <c r="M26" s="149"/>
      <c r="N26" s="150"/>
      <c r="O26" s="150"/>
      <c r="P26" s="150"/>
      <c r="Q26" s="150"/>
      <c r="R26" s="150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2"/>
      <c r="AG26" s="152"/>
      <c r="AH26" s="152"/>
      <c r="AI26" s="152"/>
      <c r="AJ26" s="152"/>
      <c r="AK26" s="152"/>
      <c r="AL26" s="148"/>
      <c r="AM26" s="148"/>
      <c r="AN26" s="151" t="str">
        <f>IF(AF26="","",DATEDIF(AF26,DG26,"Y"))</f>
        <v/>
      </c>
      <c r="AO26" s="151"/>
      <c r="AP26" s="153" t="str">
        <f>IFERROR(EH26,"")</f>
        <v/>
      </c>
      <c r="AQ26" s="154"/>
      <c r="AR26" s="154"/>
      <c r="AS26" s="154"/>
      <c r="AT26" s="154"/>
      <c r="AU26" s="155" t="s">
        <v>138</v>
      </c>
      <c r="AV26" s="156"/>
      <c r="AW26" s="156"/>
      <c r="AX26" s="156"/>
      <c r="AY26" s="156"/>
      <c r="AZ26" s="156"/>
      <c r="BA26" s="156"/>
      <c r="BB26" s="156"/>
      <c r="BC26" s="156"/>
      <c r="BD26" s="157"/>
      <c r="BE26" s="113"/>
      <c r="BF26" s="112"/>
      <c r="BG26" s="158" t="str">
        <f>EI26</f>
        <v/>
      </c>
      <c r="BH26" s="159"/>
      <c r="BI26" s="159"/>
      <c r="BJ26" s="159"/>
      <c r="BK26" s="159"/>
      <c r="BL26" s="160"/>
      <c r="BM26" s="113"/>
      <c r="BN26" s="112"/>
      <c r="BO26" s="113"/>
      <c r="BP26" s="111"/>
      <c r="BQ26" s="111"/>
      <c r="BR26" s="112"/>
      <c r="BS26" s="155" t="s">
        <v>139</v>
      </c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7"/>
      <c r="CF26" s="161"/>
      <c r="CG26" s="161"/>
      <c r="CH26" s="162"/>
      <c r="CI26" s="163" t="str">
        <f>IF(OR(EM26="○",EJ26=""),"",EJ26)</f>
        <v/>
      </c>
      <c r="CJ26" s="163"/>
      <c r="CK26" s="163"/>
      <c r="CL26" s="163"/>
      <c r="CM26" s="163"/>
      <c r="CN26" s="163"/>
      <c r="CO26" s="163" t="str">
        <f>IF(OR(EM26="○",EK26=""),"",EK26)</f>
        <v/>
      </c>
      <c r="CP26" s="163"/>
      <c r="CQ26" s="163"/>
      <c r="CR26" s="163"/>
      <c r="CS26" s="163"/>
      <c r="CT26" s="163"/>
      <c r="CU26" s="163" t="str">
        <f>IF(OR(EM26="○",EL26=""),"",EL26)</f>
        <v/>
      </c>
      <c r="CV26" s="163"/>
      <c r="CW26" s="163"/>
      <c r="CX26" s="163"/>
      <c r="CY26" s="163"/>
      <c r="CZ26" s="163"/>
      <c r="DA26" s="146"/>
      <c r="DB26" s="146"/>
      <c r="DC26" s="146"/>
      <c r="DD26" s="146"/>
      <c r="DE26" s="164">
        <v>1</v>
      </c>
      <c r="DG26" s="165" t="str">
        <f>IF($Z$1="","",$Z$1+1&amp;"/4/1")</f>
        <v>2027/4/1</v>
      </c>
      <c r="DH26" s="166"/>
      <c r="DI26" s="106" t="str">
        <f>IF(AN26="","",MOD(AN26,5))</f>
        <v/>
      </c>
      <c r="DJ26" s="106" t="str">
        <f>IF(AN26="","",MOD(AN26,2))</f>
        <v/>
      </c>
      <c r="DK26" s="167" t="str">
        <f>IF(DH26="53","○","")</f>
        <v/>
      </c>
      <c r="DL26" s="168" t="str">
        <f>IF(OR(DH26="50",DH26="51"),"○","")</f>
        <v/>
      </c>
      <c r="DM26" s="167" t="str">
        <f>IF(DH26="06","○","")</f>
        <v/>
      </c>
      <c r="DN26" s="169" t="str">
        <f>IF(DH26="12","○","")</f>
        <v/>
      </c>
      <c r="DO26" s="168" t="str">
        <f>IF(DH26="03","○","")</f>
        <v/>
      </c>
      <c r="DP26" s="167" t="str">
        <f>IF(AND(AN26&lt;&gt;"",AN26&gt;=35,AN26&lt;=74),"○","")</f>
        <v/>
      </c>
      <c r="DQ26" s="169" t="str">
        <f>IF(AND(AN26&lt;&gt;"",OR(AN26=20,AN26=25,AN26=30)),"○","")</f>
        <v/>
      </c>
      <c r="DR26" s="169" t="str">
        <f>IF(AND(AN26&lt;&gt;"",AN26&gt;=40,AN26&lt;=70,DI26=0),"○","")</f>
        <v/>
      </c>
      <c r="DS26" s="169" t="str">
        <f>IF(AND(AN26&lt;&gt;"",AN26&gt;=76),"○","")</f>
        <v/>
      </c>
      <c r="DT26" s="169" t="str">
        <f>IF(AND(AN26&lt;&gt;"",AN26=75),"○","")</f>
        <v/>
      </c>
      <c r="DU26" s="168" t="str">
        <f>IF(AND(MID(EJ26,1,2)="01",CF26="本人",OR(DP26="○",DT26="○",DQ26="○")),"○","")</f>
        <v/>
      </c>
      <c r="DV26" s="106" t="str">
        <f>IF(AND(AN26&lt;&gt;"",AN26&gt;=20,AN26&lt;=74,DJ26=0),"○","")</f>
        <v/>
      </c>
      <c r="DW26" s="106" t="str">
        <f>IF(AND(AN26&lt;&gt;"",AN26&gt;=40,AN26&lt;=49,DJ26=0),"○","")</f>
        <v/>
      </c>
      <c r="DX26" s="106" t="str">
        <f>IF(AND(AN26&lt;&gt;"",AN26&gt;=50,AN26&lt;=74,DJ26=0),"○","")</f>
        <v/>
      </c>
      <c r="DY26" s="167" t="str">
        <f>IF(AND(DU26="○",OR(DP26="○",DT26="○"),DK26="○"),"○","")</f>
        <v/>
      </c>
      <c r="DZ26" s="169" t="str">
        <f>IF(AND(DU26="○",DP26="○",DK26="",DR26="○"),"○","")</f>
        <v/>
      </c>
      <c r="EA26" s="169" t="str">
        <f>IF(AND(DU26="○",DP26="○",DK26="",DR26=""),"○","")</f>
        <v/>
      </c>
      <c r="EB26" s="169" t="str">
        <f>IF(AND(DU26="○",DT26="○",DK26=""),"○","")</f>
        <v/>
      </c>
      <c r="EC26" s="168" t="str">
        <f>IF(AND(DU26="○",DQ26="○"),"○","")</f>
        <v/>
      </c>
      <c r="ED26" s="167" t="str">
        <f>IF(AND(DU26="",DM26="○"),"○","")</f>
        <v/>
      </c>
      <c r="EE26" s="169" t="str">
        <f>IF(AND(DU26="",OR(DK26="○",DN26="○")),"○","")</f>
        <v/>
      </c>
      <c r="EF26" s="168" t="str">
        <f>IF(AND(DU26="",DO26="○"),"○","")</f>
        <v/>
      </c>
      <c r="EG26" s="170" t="str">
        <f>IF(AND(DU26="",DM26="",DN26="",DO26="",S26&lt;&gt;""),"○","")</f>
        <v/>
      </c>
      <c r="EH26" s="171" t="str">
        <f>IF(DY26="○","Lコース",IF(DZ26="○","一般 or 節目",IF(EA26="○","一般",IF(EB26="○","一般 or Hコース",IF(EC26="○","若年",IF(ED26="○","Jコース",IF(EE26="○","人間ドック",IF(EF26="○","Hコース",IF(EG26="○","労安法","")))))))))</f>
        <v/>
      </c>
      <c r="EI26" s="172" t="str">
        <f>IF(AL26="女",IF(DU26="○",IF(DW26="○","2R(協会補助）",IF(DX26="○","1R（協会補助)","")),""),"")</f>
        <v/>
      </c>
      <c r="EJ26" s="173"/>
      <c r="EK26" s="174"/>
      <c r="EL26" s="174"/>
      <c r="EM26" s="172" t="str">
        <f>IF(AND(MID(EJ26,1,2)="01",DS26="○"),"○","")</f>
        <v/>
      </c>
    </row>
    <row r="27" spans="1:143" ht="69.75" customHeight="1" x14ac:dyDescent="0.15">
      <c r="A27" s="147">
        <f>SUM(DE$17:DE27)</f>
        <v>11</v>
      </c>
      <c r="B27" s="148"/>
      <c r="C27" s="148"/>
      <c r="D27" s="148"/>
      <c r="E27" s="148"/>
      <c r="F27" s="148"/>
      <c r="G27" s="148"/>
      <c r="H27" s="149"/>
      <c r="I27" s="149"/>
      <c r="J27" s="149"/>
      <c r="K27" s="149"/>
      <c r="L27" s="149"/>
      <c r="M27" s="149"/>
      <c r="N27" s="150"/>
      <c r="O27" s="150"/>
      <c r="P27" s="150"/>
      <c r="Q27" s="150"/>
      <c r="R27" s="150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2"/>
      <c r="AG27" s="152"/>
      <c r="AH27" s="152"/>
      <c r="AI27" s="152"/>
      <c r="AJ27" s="152"/>
      <c r="AK27" s="152"/>
      <c r="AL27" s="148"/>
      <c r="AM27" s="148"/>
      <c r="AN27" s="151" t="str">
        <f>IF(AF27="","",DATEDIF(AF27,DG27,"Y"))</f>
        <v/>
      </c>
      <c r="AO27" s="151"/>
      <c r="AP27" s="153" t="str">
        <f>IFERROR(EH27,"")</f>
        <v/>
      </c>
      <c r="AQ27" s="154"/>
      <c r="AR27" s="154"/>
      <c r="AS27" s="154"/>
      <c r="AT27" s="154"/>
      <c r="AU27" s="155" t="s">
        <v>138</v>
      </c>
      <c r="AV27" s="156"/>
      <c r="AW27" s="156"/>
      <c r="AX27" s="156"/>
      <c r="AY27" s="156"/>
      <c r="AZ27" s="156"/>
      <c r="BA27" s="156"/>
      <c r="BB27" s="156"/>
      <c r="BC27" s="156"/>
      <c r="BD27" s="157"/>
      <c r="BE27" s="113"/>
      <c r="BF27" s="112"/>
      <c r="BG27" s="158" t="str">
        <f>EI27</f>
        <v/>
      </c>
      <c r="BH27" s="159"/>
      <c r="BI27" s="159"/>
      <c r="BJ27" s="159"/>
      <c r="BK27" s="159"/>
      <c r="BL27" s="160"/>
      <c r="BM27" s="113"/>
      <c r="BN27" s="112"/>
      <c r="BO27" s="113"/>
      <c r="BP27" s="111"/>
      <c r="BQ27" s="111"/>
      <c r="BR27" s="112"/>
      <c r="BS27" s="155" t="s">
        <v>139</v>
      </c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7"/>
      <c r="CF27" s="161"/>
      <c r="CG27" s="161"/>
      <c r="CH27" s="162"/>
      <c r="CI27" s="163" t="str">
        <f>IF(OR(EM27="○",EJ27=""),"",EJ27)</f>
        <v/>
      </c>
      <c r="CJ27" s="163"/>
      <c r="CK27" s="163"/>
      <c r="CL27" s="163"/>
      <c r="CM27" s="163"/>
      <c r="CN27" s="163"/>
      <c r="CO27" s="163" t="str">
        <f>IF(OR(EM27="○",EK27=""),"",EK27)</f>
        <v/>
      </c>
      <c r="CP27" s="163"/>
      <c r="CQ27" s="163"/>
      <c r="CR27" s="163"/>
      <c r="CS27" s="163"/>
      <c r="CT27" s="163"/>
      <c r="CU27" s="163" t="str">
        <f>IF(OR(EM27="○",EL27=""),"",EL27)</f>
        <v/>
      </c>
      <c r="CV27" s="163"/>
      <c r="CW27" s="163"/>
      <c r="CX27" s="163"/>
      <c r="CY27" s="163"/>
      <c r="CZ27" s="163"/>
      <c r="DA27" s="146"/>
      <c r="DB27" s="146"/>
      <c r="DC27" s="146"/>
      <c r="DD27" s="146"/>
      <c r="DE27" s="164">
        <v>1</v>
      </c>
      <c r="DG27" s="165" t="str">
        <f>IF($Z$1="","",$Z$1+1&amp;"/4/1")</f>
        <v>2027/4/1</v>
      </c>
      <c r="DH27" s="166"/>
      <c r="DI27" s="106" t="str">
        <f>IF(AN27="","",MOD(AN27,5))</f>
        <v/>
      </c>
      <c r="DJ27" s="106" t="str">
        <f>IF(AN27="","",MOD(AN27,2))</f>
        <v/>
      </c>
      <c r="DK27" s="167" t="str">
        <f>IF(DH27="53","○","")</f>
        <v/>
      </c>
      <c r="DL27" s="168" t="str">
        <f>IF(OR(DH27="50",DH27="51"),"○","")</f>
        <v/>
      </c>
      <c r="DM27" s="167" t="str">
        <f>IF(DH27="06","○","")</f>
        <v/>
      </c>
      <c r="DN27" s="169" t="str">
        <f>IF(DH27="12","○","")</f>
        <v/>
      </c>
      <c r="DO27" s="168" t="str">
        <f>IF(DH27="03","○","")</f>
        <v/>
      </c>
      <c r="DP27" s="167" t="str">
        <f>IF(AND(AN27&lt;&gt;"",AN27&gt;=35,AN27&lt;=74),"○","")</f>
        <v/>
      </c>
      <c r="DQ27" s="169" t="str">
        <f>IF(AND(AN27&lt;&gt;"",OR(AN27=20,AN27=25,AN27=30)),"○","")</f>
        <v/>
      </c>
      <c r="DR27" s="169" t="str">
        <f>IF(AND(AN27&lt;&gt;"",AN27&gt;=40,AN27&lt;=70,DI27=0),"○","")</f>
        <v/>
      </c>
      <c r="DS27" s="169" t="str">
        <f>IF(AND(AN27&lt;&gt;"",AN27&gt;=76),"○","")</f>
        <v/>
      </c>
      <c r="DT27" s="169" t="str">
        <f>IF(AND(AN27&lt;&gt;"",AN27=75),"○","")</f>
        <v/>
      </c>
      <c r="DU27" s="168" t="str">
        <f>IF(AND(MID(EJ27,1,2)="01",CF27="本人",OR(DP27="○",DT27="○",DQ27="○")),"○","")</f>
        <v/>
      </c>
      <c r="DV27" s="106" t="str">
        <f>IF(AND(AN27&lt;&gt;"",AN27&gt;=20,AN27&lt;=74,DJ27=0),"○","")</f>
        <v/>
      </c>
      <c r="DW27" s="106" t="str">
        <f>IF(AND(AN27&lt;&gt;"",AN27&gt;=40,AN27&lt;=49,DJ27=0),"○","")</f>
        <v/>
      </c>
      <c r="DX27" s="106" t="str">
        <f>IF(AND(AN27&lt;&gt;"",AN27&gt;=50,AN27&lt;=74,DJ27=0),"○","")</f>
        <v/>
      </c>
      <c r="DY27" s="167" t="str">
        <f>IF(AND(DU27="○",OR(DP27="○",DT27="○"),DK27="○"),"○","")</f>
        <v/>
      </c>
      <c r="DZ27" s="169" t="str">
        <f>IF(AND(DU27="○",DP27="○",DK27="",DR27="○"),"○","")</f>
        <v/>
      </c>
      <c r="EA27" s="169" t="str">
        <f>IF(AND(DU27="○",DP27="○",DK27="",DR27=""),"○","")</f>
        <v/>
      </c>
      <c r="EB27" s="169" t="str">
        <f>IF(AND(DU27="○",DT27="○",DK27=""),"○","")</f>
        <v/>
      </c>
      <c r="EC27" s="168" t="str">
        <f>IF(AND(DU27="○",DQ27="○"),"○","")</f>
        <v/>
      </c>
      <c r="ED27" s="167" t="str">
        <f>IF(AND(DU27="",DM27="○"),"○","")</f>
        <v/>
      </c>
      <c r="EE27" s="169" t="str">
        <f>IF(AND(DU27="",OR(DK27="○",DN27="○")),"○","")</f>
        <v/>
      </c>
      <c r="EF27" s="168" t="str">
        <f>IF(AND(DU27="",DO27="○"),"○","")</f>
        <v/>
      </c>
      <c r="EG27" s="170" t="str">
        <f>IF(AND(DU27="",DM27="",DN27="",DO27="",S27&lt;&gt;""),"○","")</f>
        <v/>
      </c>
      <c r="EH27" s="171" t="str">
        <f>IF(DY27="○","Lコース",IF(DZ27="○","一般 or 節目",IF(EA27="○","一般",IF(EB27="○","一般 or Hコース",IF(EC27="○","若年",IF(ED27="○","Jコース",IF(EE27="○","人間ドック",IF(EF27="○","Hコース",IF(EG27="○","労安法","")))))))))</f>
        <v/>
      </c>
      <c r="EI27" s="172" t="str">
        <f>IF(AL27="女",IF(DU27="○",IF(DW27="○","2R(協会補助）",IF(DX27="○","1R（協会補助)","")),""),"")</f>
        <v/>
      </c>
      <c r="EJ27" s="173"/>
      <c r="EK27" s="174"/>
      <c r="EL27" s="174"/>
      <c r="EM27" s="172" t="str">
        <f>IF(AND(MID(EJ27,1,2)="01",DS27="○"),"○","")</f>
        <v/>
      </c>
    </row>
    <row r="28" spans="1:143" ht="69.75" customHeight="1" x14ac:dyDescent="0.15">
      <c r="A28" s="147">
        <f>SUM(DE$17:DE28)</f>
        <v>12</v>
      </c>
      <c r="B28" s="148"/>
      <c r="C28" s="148"/>
      <c r="D28" s="148"/>
      <c r="E28" s="148"/>
      <c r="F28" s="148"/>
      <c r="G28" s="148"/>
      <c r="H28" s="149"/>
      <c r="I28" s="149"/>
      <c r="J28" s="149"/>
      <c r="K28" s="149"/>
      <c r="L28" s="149"/>
      <c r="M28" s="149"/>
      <c r="N28" s="150"/>
      <c r="O28" s="150"/>
      <c r="P28" s="150"/>
      <c r="Q28" s="150"/>
      <c r="R28" s="150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2"/>
      <c r="AG28" s="152"/>
      <c r="AH28" s="152"/>
      <c r="AI28" s="152"/>
      <c r="AJ28" s="152"/>
      <c r="AK28" s="152"/>
      <c r="AL28" s="148"/>
      <c r="AM28" s="148"/>
      <c r="AN28" s="151" t="str">
        <f>IF(AF28="","",DATEDIF(AF28,DG28,"Y"))</f>
        <v/>
      </c>
      <c r="AO28" s="151"/>
      <c r="AP28" s="153" t="str">
        <f>IFERROR(EH28,"")</f>
        <v/>
      </c>
      <c r="AQ28" s="154"/>
      <c r="AR28" s="154"/>
      <c r="AS28" s="154"/>
      <c r="AT28" s="154"/>
      <c r="AU28" s="155" t="s">
        <v>138</v>
      </c>
      <c r="AV28" s="156"/>
      <c r="AW28" s="156"/>
      <c r="AX28" s="156"/>
      <c r="AY28" s="156"/>
      <c r="AZ28" s="156"/>
      <c r="BA28" s="156"/>
      <c r="BB28" s="156"/>
      <c r="BC28" s="156"/>
      <c r="BD28" s="157"/>
      <c r="BE28" s="113"/>
      <c r="BF28" s="112"/>
      <c r="BG28" s="158" t="str">
        <f>EI28</f>
        <v/>
      </c>
      <c r="BH28" s="159"/>
      <c r="BI28" s="159"/>
      <c r="BJ28" s="159"/>
      <c r="BK28" s="159"/>
      <c r="BL28" s="160"/>
      <c r="BM28" s="113"/>
      <c r="BN28" s="112"/>
      <c r="BO28" s="113"/>
      <c r="BP28" s="111"/>
      <c r="BQ28" s="111"/>
      <c r="BR28" s="112"/>
      <c r="BS28" s="155" t="s">
        <v>139</v>
      </c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7"/>
      <c r="CF28" s="161"/>
      <c r="CG28" s="161"/>
      <c r="CH28" s="162"/>
      <c r="CI28" s="163" t="str">
        <f>IF(OR(EM28="○",EJ28=""),"",EJ28)</f>
        <v/>
      </c>
      <c r="CJ28" s="163"/>
      <c r="CK28" s="163"/>
      <c r="CL28" s="163"/>
      <c r="CM28" s="163"/>
      <c r="CN28" s="163"/>
      <c r="CO28" s="163" t="str">
        <f>IF(OR(EM28="○",EK28=""),"",EK28)</f>
        <v/>
      </c>
      <c r="CP28" s="163"/>
      <c r="CQ28" s="163"/>
      <c r="CR28" s="163"/>
      <c r="CS28" s="163"/>
      <c r="CT28" s="163"/>
      <c r="CU28" s="163" t="str">
        <f>IF(OR(EM28="○",EL28=""),"",EL28)</f>
        <v/>
      </c>
      <c r="CV28" s="163"/>
      <c r="CW28" s="163"/>
      <c r="CX28" s="163"/>
      <c r="CY28" s="163"/>
      <c r="CZ28" s="163"/>
      <c r="DA28" s="146"/>
      <c r="DB28" s="146"/>
      <c r="DC28" s="146"/>
      <c r="DD28" s="146"/>
      <c r="DE28" s="164">
        <v>1</v>
      </c>
      <c r="DG28" s="165" t="str">
        <f>IF($Z$1="","",$Z$1+1&amp;"/4/1")</f>
        <v>2027/4/1</v>
      </c>
      <c r="DH28" s="166"/>
      <c r="DI28" s="106" t="str">
        <f>IF(AN28="","",MOD(AN28,5))</f>
        <v/>
      </c>
      <c r="DJ28" s="106" t="str">
        <f>IF(AN28="","",MOD(AN28,2))</f>
        <v/>
      </c>
      <c r="DK28" s="167" t="str">
        <f>IF(DH28="53","○","")</f>
        <v/>
      </c>
      <c r="DL28" s="168" t="str">
        <f>IF(OR(DH28="50",DH28="51"),"○","")</f>
        <v/>
      </c>
      <c r="DM28" s="167" t="str">
        <f>IF(DH28="06","○","")</f>
        <v/>
      </c>
      <c r="DN28" s="169" t="str">
        <f>IF(DH28="12","○","")</f>
        <v/>
      </c>
      <c r="DO28" s="168" t="str">
        <f>IF(DH28="03","○","")</f>
        <v/>
      </c>
      <c r="DP28" s="167" t="str">
        <f>IF(AND(AN28&lt;&gt;"",AN28&gt;=35,AN28&lt;=74),"○","")</f>
        <v/>
      </c>
      <c r="DQ28" s="169" t="str">
        <f>IF(AND(AN28&lt;&gt;"",OR(AN28=20,AN28=25,AN28=30)),"○","")</f>
        <v/>
      </c>
      <c r="DR28" s="169" t="str">
        <f>IF(AND(AN28&lt;&gt;"",AN28&gt;=40,AN28&lt;=70,DI28=0),"○","")</f>
        <v/>
      </c>
      <c r="DS28" s="169" t="str">
        <f>IF(AND(AN28&lt;&gt;"",AN28&gt;=76),"○","")</f>
        <v/>
      </c>
      <c r="DT28" s="169" t="str">
        <f>IF(AND(AN28&lt;&gt;"",AN28=75),"○","")</f>
        <v/>
      </c>
      <c r="DU28" s="168" t="str">
        <f>IF(AND(MID(EJ28,1,2)="01",CF28="本人",OR(DP28="○",DT28="○",DQ28="○")),"○","")</f>
        <v/>
      </c>
      <c r="DV28" s="106" t="str">
        <f>IF(AND(AN28&lt;&gt;"",AN28&gt;=20,AN28&lt;=74,DJ28=0),"○","")</f>
        <v/>
      </c>
      <c r="DW28" s="106" t="str">
        <f>IF(AND(AN28&lt;&gt;"",AN28&gt;=40,AN28&lt;=49,DJ28=0),"○","")</f>
        <v/>
      </c>
      <c r="DX28" s="106" t="str">
        <f>IF(AND(AN28&lt;&gt;"",AN28&gt;=50,AN28&lt;=74,DJ28=0),"○","")</f>
        <v/>
      </c>
      <c r="DY28" s="167" t="str">
        <f>IF(AND(DU28="○",OR(DP28="○",DT28="○"),DK28="○"),"○","")</f>
        <v/>
      </c>
      <c r="DZ28" s="169" t="str">
        <f>IF(AND(DU28="○",DP28="○",DK28="",DR28="○"),"○","")</f>
        <v/>
      </c>
      <c r="EA28" s="169" t="str">
        <f>IF(AND(DU28="○",DP28="○",DK28="",DR28=""),"○","")</f>
        <v/>
      </c>
      <c r="EB28" s="169" t="str">
        <f>IF(AND(DU28="○",DT28="○",DK28=""),"○","")</f>
        <v/>
      </c>
      <c r="EC28" s="168" t="str">
        <f>IF(AND(DU28="○",DQ28="○"),"○","")</f>
        <v/>
      </c>
      <c r="ED28" s="167" t="str">
        <f>IF(AND(DU28="",DM28="○"),"○","")</f>
        <v/>
      </c>
      <c r="EE28" s="169" t="str">
        <f>IF(AND(DU28="",OR(DK28="○",DN28="○")),"○","")</f>
        <v/>
      </c>
      <c r="EF28" s="168" t="str">
        <f>IF(AND(DU28="",DO28="○"),"○","")</f>
        <v/>
      </c>
      <c r="EG28" s="170" t="str">
        <f>IF(AND(DU28="",DM28="",DN28="",DO28="",S28&lt;&gt;""),"○","")</f>
        <v/>
      </c>
      <c r="EH28" s="171" t="str">
        <f>IF(DY28="○","Lコース",IF(DZ28="○","一般 or 節目",IF(EA28="○","一般",IF(EB28="○","一般 or Hコース",IF(EC28="○","若年",IF(ED28="○","Jコース",IF(EE28="○","人間ドック",IF(EF28="○","Hコース",IF(EG28="○","労安法","")))))))))</f>
        <v/>
      </c>
      <c r="EI28" s="172" t="str">
        <f>IF(AL28="女",IF(DU28="○",IF(DW28="○","2R(協会補助）",IF(DX28="○","1R（協会補助)","")),""),"")</f>
        <v/>
      </c>
      <c r="EJ28" s="173"/>
      <c r="EK28" s="174"/>
      <c r="EL28" s="174"/>
      <c r="EM28" s="172" t="str">
        <f>IF(AND(MID(EJ28,1,2)="01",DS28="○"),"○","")</f>
        <v/>
      </c>
    </row>
  </sheetData>
  <mergeCells count="309">
    <mergeCell ref="BS28:CE28"/>
    <mergeCell ref="CF28:CH28"/>
    <mergeCell ref="CI28:CN28"/>
    <mergeCell ref="CO28:CT28"/>
    <mergeCell ref="CU28:CZ28"/>
    <mergeCell ref="AP28:AT28"/>
    <mergeCell ref="AU28:BD28"/>
    <mergeCell ref="BE28:BF28"/>
    <mergeCell ref="BG28:BL28"/>
    <mergeCell ref="BM28:BN28"/>
    <mergeCell ref="BO28:BR28"/>
    <mergeCell ref="CO27:CT27"/>
    <mergeCell ref="CU27:CZ27"/>
    <mergeCell ref="B28:G28"/>
    <mergeCell ref="H28:M28"/>
    <mergeCell ref="N28:R28"/>
    <mergeCell ref="S28:Y28"/>
    <mergeCell ref="Z28:AE28"/>
    <mergeCell ref="AF28:AK28"/>
    <mergeCell ref="AL28:AM28"/>
    <mergeCell ref="AN28:AO28"/>
    <mergeCell ref="BG27:BL27"/>
    <mergeCell ref="BM27:BN27"/>
    <mergeCell ref="BO27:BR27"/>
    <mergeCell ref="BS27:CE27"/>
    <mergeCell ref="CF27:CH27"/>
    <mergeCell ref="CI27:CN27"/>
    <mergeCell ref="AF27:AK27"/>
    <mergeCell ref="AL27:AM27"/>
    <mergeCell ref="AN27:AO27"/>
    <mergeCell ref="AP27:AT27"/>
    <mergeCell ref="AU27:BD27"/>
    <mergeCell ref="BE27:BF27"/>
    <mergeCell ref="BS26:CE26"/>
    <mergeCell ref="CF26:CH26"/>
    <mergeCell ref="CI26:CN26"/>
    <mergeCell ref="CO26:CT26"/>
    <mergeCell ref="CU26:CZ26"/>
    <mergeCell ref="B27:G27"/>
    <mergeCell ref="H27:M27"/>
    <mergeCell ref="N27:R27"/>
    <mergeCell ref="S27:Y27"/>
    <mergeCell ref="Z27:AE27"/>
    <mergeCell ref="AP26:AT26"/>
    <mergeCell ref="AU26:BD26"/>
    <mergeCell ref="BE26:BF26"/>
    <mergeCell ref="BG26:BL26"/>
    <mergeCell ref="BM26:BN26"/>
    <mergeCell ref="BO26:BR26"/>
    <mergeCell ref="CO25:CT25"/>
    <mergeCell ref="CU25:CZ25"/>
    <mergeCell ref="B26:G26"/>
    <mergeCell ref="H26:M26"/>
    <mergeCell ref="N26:R26"/>
    <mergeCell ref="S26:Y26"/>
    <mergeCell ref="Z26:AE26"/>
    <mergeCell ref="AF26:AK26"/>
    <mergeCell ref="AL26:AM26"/>
    <mergeCell ref="AN26:AO26"/>
    <mergeCell ref="BG25:BL25"/>
    <mergeCell ref="BM25:BN25"/>
    <mergeCell ref="BO25:BR25"/>
    <mergeCell ref="BS25:CE25"/>
    <mergeCell ref="CF25:CH25"/>
    <mergeCell ref="CI25:CN25"/>
    <mergeCell ref="AF25:AK25"/>
    <mergeCell ref="AL25:AM25"/>
    <mergeCell ref="AN25:AO25"/>
    <mergeCell ref="AP25:AT25"/>
    <mergeCell ref="AU25:BD25"/>
    <mergeCell ref="BE25:BF25"/>
    <mergeCell ref="BS24:CE24"/>
    <mergeCell ref="CF24:CH24"/>
    <mergeCell ref="CI24:CN24"/>
    <mergeCell ref="CO24:CT24"/>
    <mergeCell ref="CU24:CZ24"/>
    <mergeCell ref="B25:G25"/>
    <mergeCell ref="H25:M25"/>
    <mergeCell ref="N25:R25"/>
    <mergeCell ref="S25:Y25"/>
    <mergeCell ref="Z25:AE25"/>
    <mergeCell ref="AP24:AT24"/>
    <mergeCell ref="AU24:BD24"/>
    <mergeCell ref="BE24:BF24"/>
    <mergeCell ref="BG24:BL24"/>
    <mergeCell ref="BM24:BN24"/>
    <mergeCell ref="BO24:BR24"/>
    <mergeCell ref="CO23:CT23"/>
    <mergeCell ref="CU23:CZ23"/>
    <mergeCell ref="B24:G24"/>
    <mergeCell ref="H24:M24"/>
    <mergeCell ref="N24:R24"/>
    <mergeCell ref="S24:Y24"/>
    <mergeCell ref="Z24:AE24"/>
    <mergeCell ref="AF24:AK24"/>
    <mergeCell ref="AL24:AM24"/>
    <mergeCell ref="AN24:AO24"/>
    <mergeCell ref="BG23:BL23"/>
    <mergeCell ref="BM23:BN23"/>
    <mergeCell ref="BO23:BR23"/>
    <mergeCell ref="BS23:CE23"/>
    <mergeCell ref="CF23:CH23"/>
    <mergeCell ref="CI23:CN23"/>
    <mergeCell ref="AF23:AK23"/>
    <mergeCell ref="AL23:AM23"/>
    <mergeCell ref="AN23:AO23"/>
    <mergeCell ref="AP23:AT23"/>
    <mergeCell ref="AU23:BD23"/>
    <mergeCell ref="BE23:BF23"/>
    <mergeCell ref="BS22:CE22"/>
    <mergeCell ref="CF22:CH22"/>
    <mergeCell ref="CI22:CN22"/>
    <mergeCell ref="CO22:CT22"/>
    <mergeCell ref="CU22:CZ22"/>
    <mergeCell ref="B23:G23"/>
    <mergeCell ref="H23:M23"/>
    <mergeCell ref="N23:R23"/>
    <mergeCell ref="S23:Y23"/>
    <mergeCell ref="Z23:AE23"/>
    <mergeCell ref="AP22:AT22"/>
    <mergeCell ref="AU22:BD22"/>
    <mergeCell ref="BE22:BF22"/>
    <mergeCell ref="BG22:BL22"/>
    <mergeCell ref="BM22:BN22"/>
    <mergeCell ref="BO22:BR22"/>
    <mergeCell ref="CO21:CT21"/>
    <mergeCell ref="CU21:CZ21"/>
    <mergeCell ref="B22:G22"/>
    <mergeCell ref="H22:M22"/>
    <mergeCell ref="N22:R22"/>
    <mergeCell ref="S22:Y22"/>
    <mergeCell ref="Z22:AE22"/>
    <mergeCell ref="AF22:AK22"/>
    <mergeCell ref="AL22:AM22"/>
    <mergeCell ref="AN22:AO22"/>
    <mergeCell ref="BG21:BL21"/>
    <mergeCell ref="BM21:BN21"/>
    <mergeCell ref="BO21:BR21"/>
    <mergeCell ref="BS21:CE21"/>
    <mergeCell ref="CF21:CH21"/>
    <mergeCell ref="CI21:CN21"/>
    <mergeCell ref="AF21:AK21"/>
    <mergeCell ref="AL21:AM21"/>
    <mergeCell ref="AN21:AO21"/>
    <mergeCell ref="AP21:AT21"/>
    <mergeCell ref="AU21:BD21"/>
    <mergeCell ref="BE21:BF21"/>
    <mergeCell ref="BS20:CE20"/>
    <mergeCell ref="CF20:CH20"/>
    <mergeCell ref="CI20:CN20"/>
    <mergeCell ref="CO20:CT20"/>
    <mergeCell ref="CU20:CZ20"/>
    <mergeCell ref="B21:G21"/>
    <mergeCell ref="H21:M21"/>
    <mergeCell ref="N21:R21"/>
    <mergeCell ref="S21:Y21"/>
    <mergeCell ref="Z21:AE21"/>
    <mergeCell ref="AP20:AT20"/>
    <mergeCell ref="AU20:BD20"/>
    <mergeCell ref="BE20:BF20"/>
    <mergeCell ref="BG20:BL20"/>
    <mergeCell ref="BM20:BN20"/>
    <mergeCell ref="BO20:BR20"/>
    <mergeCell ref="CO19:CT19"/>
    <mergeCell ref="CU19:CZ19"/>
    <mergeCell ref="B20:G20"/>
    <mergeCell ref="H20:M20"/>
    <mergeCell ref="N20:R20"/>
    <mergeCell ref="S20:Y20"/>
    <mergeCell ref="Z20:AE20"/>
    <mergeCell ref="AF20:AK20"/>
    <mergeCell ref="AL20:AM20"/>
    <mergeCell ref="AN20:AO20"/>
    <mergeCell ref="BG19:BL19"/>
    <mergeCell ref="BM19:BN19"/>
    <mergeCell ref="BO19:BR19"/>
    <mergeCell ref="BS19:CE19"/>
    <mergeCell ref="CF19:CH19"/>
    <mergeCell ref="CI19:CN19"/>
    <mergeCell ref="AF19:AK19"/>
    <mergeCell ref="AL19:AM19"/>
    <mergeCell ref="AN19:AO19"/>
    <mergeCell ref="AP19:AT19"/>
    <mergeCell ref="AU19:BD19"/>
    <mergeCell ref="BE19:BF19"/>
    <mergeCell ref="BS18:CE18"/>
    <mergeCell ref="CF18:CH18"/>
    <mergeCell ref="CI18:CN18"/>
    <mergeCell ref="CO18:CT18"/>
    <mergeCell ref="CU18:CZ18"/>
    <mergeCell ref="B19:G19"/>
    <mergeCell ref="H19:M19"/>
    <mergeCell ref="N19:R19"/>
    <mergeCell ref="S19:Y19"/>
    <mergeCell ref="Z19:AE19"/>
    <mergeCell ref="AP18:AT18"/>
    <mergeCell ref="AU18:BD18"/>
    <mergeCell ref="BE18:BF18"/>
    <mergeCell ref="BG18:BL18"/>
    <mergeCell ref="BM18:BN18"/>
    <mergeCell ref="BO18:BR18"/>
    <mergeCell ref="CO17:CT17"/>
    <mergeCell ref="CU17:CZ17"/>
    <mergeCell ref="B18:G18"/>
    <mergeCell ref="H18:M18"/>
    <mergeCell ref="N18:R18"/>
    <mergeCell ref="S18:Y18"/>
    <mergeCell ref="Z18:AE18"/>
    <mergeCell ref="AF18:AK18"/>
    <mergeCell ref="AL18:AM18"/>
    <mergeCell ref="AN18:AO18"/>
    <mergeCell ref="BG17:BL17"/>
    <mergeCell ref="BM17:BN17"/>
    <mergeCell ref="BO17:BR17"/>
    <mergeCell ref="BS17:CE17"/>
    <mergeCell ref="CF17:CH17"/>
    <mergeCell ref="CI17:CN17"/>
    <mergeCell ref="AF17:AK17"/>
    <mergeCell ref="AL17:AM17"/>
    <mergeCell ref="AN17:AO17"/>
    <mergeCell ref="AP17:AT17"/>
    <mergeCell ref="AU17:BD17"/>
    <mergeCell ref="BE17:BF17"/>
    <mergeCell ref="B17:G17"/>
    <mergeCell ref="H17:M17"/>
    <mergeCell ref="N17:R17"/>
    <mergeCell ref="S17:Y17"/>
    <mergeCell ref="Z17:AE17"/>
    <mergeCell ref="EH13:EH16"/>
    <mergeCell ref="EI13:EI16"/>
    <mergeCell ref="EJ13:EJ16"/>
    <mergeCell ref="EK13:EK16"/>
    <mergeCell ref="EL13:EL16"/>
    <mergeCell ref="EB13:EB16"/>
    <mergeCell ref="EC13:EC16"/>
    <mergeCell ref="ED13:ED16"/>
    <mergeCell ref="EE13:EE16"/>
    <mergeCell ref="EF13:EF16"/>
    <mergeCell ref="EG13:EG16"/>
    <mergeCell ref="DV13:DV16"/>
    <mergeCell ref="DW13:DW16"/>
    <mergeCell ref="DX13:DX16"/>
    <mergeCell ref="DY13:DY16"/>
    <mergeCell ref="DZ13:DZ16"/>
    <mergeCell ref="EA13:EA16"/>
    <mergeCell ref="DP13:DP16"/>
    <mergeCell ref="DQ13:DQ16"/>
    <mergeCell ref="DR13:DR16"/>
    <mergeCell ref="DS13:DS16"/>
    <mergeCell ref="DT13:DT16"/>
    <mergeCell ref="DU13:DU16"/>
    <mergeCell ref="DJ13:DJ16"/>
    <mergeCell ref="DK13:DK16"/>
    <mergeCell ref="DL13:DL16"/>
    <mergeCell ref="DM13:DM16"/>
    <mergeCell ref="DN13:DN16"/>
    <mergeCell ref="DO13:DO16"/>
    <mergeCell ref="DY12:EI12"/>
    <mergeCell ref="EJ12:EL12"/>
    <mergeCell ref="EM12:EM16"/>
    <mergeCell ref="AP13:AT16"/>
    <mergeCell ref="BE13:BF16"/>
    <mergeCell ref="BG13:BL16"/>
    <mergeCell ref="BM13:BN16"/>
    <mergeCell ref="CF13:CH16"/>
    <mergeCell ref="CI13:CN16"/>
    <mergeCell ref="CO13:CT16"/>
    <mergeCell ref="BE11:BN12"/>
    <mergeCell ref="BO11:BR16"/>
    <mergeCell ref="BS11:CE16"/>
    <mergeCell ref="CF11:CZ12"/>
    <mergeCell ref="DK12:DO12"/>
    <mergeCell ref="DP12:DX12"/>
    <mergeCell ref="CU13:CZ16"/>
    <mergeCell ref="DG13:DG16"/>
    <mergeCell ref="DH13:DH16"/>
    <mergeCell ref="DI13:DI16"/>
    <mergeCell ref="Z11:AE16"/>
    <mergeCell ref="AF11:AK16"/>
    <mergeCell ref="AL11:AM16"/>
    <mergeCell ref="AN11:AO16"/>
    <mergeCell ref="AP11:AT12"/>
    <mergeCell ref="AU11:BD16"/>
    <mergeCell ref="AV6:BH6"/>
    <mergeCell ref="CS6:CZ7"/>
    <mergeCell ref="AV7:BH7"/>
    <mergeCell ref="AV8:BH8"/>
    <mergeCell ref="E9:CE10"/>
    <mergeCell ref="A11:A16"/>
    <mergeCell ref="B11:G16"/>
    <mergeCell ref="H11:M16"/>
    <mergeCell ref="N11:R16"/>
    <mergeCell ref="S11:Y16"/>
    <mergeCell ref="E6:E7"/>
    <mergeCell ref="F6:P7"/>
    <mergeCell ref="Q6:Q7"/>
    <mergeCell ref="R6:V7"/>
    <mergeCell ref="W6:W7"/>
    <mergeCell ref="X6:AH7"/>
    <mergeCell ref="B1:O3"/>
    <mergeCell ref="Z1:AC2"/>
    <mergeCell ref="AD1:AF2"/>
    <mergeCell ref="AG1:AG2"/>
    <mergeCell ref="DC1:DF1"/>
    <mergeCell ref="DC2:DF2"/>
    <mergeCell ref="Z3:AJ4"/>
    <mergeCell ref="AV3:BA4"/>
    <mergeCell ref="CJ4:CZ5"/>
    <mergeCell ref="AV5:BH5"/>
  </mergeCells>
  <phoneticPr fontId="1"/>
  <conditionalFormatting sqref="AF17:AK17">
    <cfRule type="expression" dxfId="131" priority="128">
      <formula>$AN17=75</formula>
    </cfRule>
  </conditionalFormatting>
  <conditionalFormatting sqref="AP17">
    <cfRule type="expression" dxfId="130" priority="129">
      <formula>$EB17</formula>
    </cfRule>
  </conditionalFormatting>
  <conditionalFormatting sqref="AN17:AO17">
    <cfRule type="expression" dxfId="129" priority="130">
      <formula>AND($AN17=35,$CF17="本人")</formula>
    </cfRule>
    <cfRule type="expression" dxfId="128" priority="131">
      <formula>$AN17=75</formula>
    </cfRule>
    <cfRule type="expression" dxfId="127" priority="132">
      <formula>$DZ17="○"</formula>
    </cfRule>
  </conditionalFormatting>
  <conditionalFormatting sqref="BE17:BF17">
    <cfRule type="expression" dxfId="126" priority="127">
      <formula>AND($AL17="女",MID($EJ17,1,2)="01",$CF17="本人",$DV17="○")</formula>
    </cfRule>
  </conditionalFormatting>
  <conditionalFormatting sqref="BE17:BL17">
    <cfRule type="expression" dxfId="125" priority="126">
      <formula>AND($S17&lt;&gt;"",$AL17="男")</formula>
    </cfRule>
  </conditionalFormatting>
  <conditionalFormatting sqref="AU17">
    <cfRule type="expression" dxfId="124" priority="125">
      <formula>AND($S17&lt;&gt;"",OR($EG17="○",$EC17="○"))</formula>
    </cfRule>
  </conditionalFormatting>
  <conditionalFormatting sqref="BM17:BN17">
    <cfRule type="expression" dxfId="123" priority="122">
      <formula>AND($S17&lt;&gt;"",OR($EG17="○",$EC17="○"))</formula>
    </cfRule>
    <cfRule type="expression" dxfId="122" priority="124">
      <formula>AND($AL17="女",$DU17="○",OR($DW17="○",$DX17="○"))</formula>
    </cfRule>
  </conditionalFormatting>
  <conditionalFormatting sqref="BG17">
    <cfRule type="expression" dxfId="121" priority="123">
      <formula>AND($AL17="女",$DU17="○",OR($DW17="○",$DX17="○"))</formula>
    </cfRule>
  </conditionalFormatting>
  <conditionalFormatting sqref="AF18:AK18">
    <cfRule type="expression" dxfId="120" priority="117">
      <formula>$AN18=75</formula>
    </cfRule>
  </conditionalFormatting>
  <conditionalFormatting sqref="AP18">
    <cfRule type="expression" dxfId="119" priority="118">
      <formula>$EB18</formula>
    </cfRule>
  </conditionalFormatting>
  <conditionalFormatting sqref="AN18:AO18">
    <cfRule type="expression" dxfId="118" priority="119">
      <formula>AND($AN18=35,$CF18="本人")</formula>
    </cfRule>
    <cfRule type="expression" dxfId="117" priority="120">
      <formula>$AN18=75</formula>
    </cfRule>
    <cfRule type="expression" dxfId="116" priority="121">
      <formula>$DZ18="○"</formula>
    </cfRule>
  </conditionalFormatting>
  <conditionalFormatting sqref="BE18:BF18">
    <cfRule type="expression" dxfId="115" priority="116">
      <formula>AND($AL18="女",MID($EJ18,1,2)="01",$CF18="本人",$DV18="○")</formula>
    </cfRule>
  </conditionalFormatting>
  <conditionalFormatting sqref="BE18:BL18">
    <cfRule type="expression" dxfId="114" priority="115">
      <formula>AND($S18&lt;&gt;"",$AL18="男")</formula>
    </cfRule>
  </conditionalFormatting>
  <conditionalFormatting sqref="AU18">
    <cfRule type="expression" dxfId="113" priority="114">
      <formula>AND($S18&lt;&gt;"",OR($EG18="○",$EC18="○"))</formula>
    </cfRule>
  </conditionalFormatting>
  <conditionalFormatting sqref="BM18:BN18">
    <cfRule type="expression" dxfId="112" priority="111">
      <formula>AND($S18&lt;&gt;"",OR($EG18="○",$EC18="○"))</formula>
    </cfRule>
    <cfRule type="expression" dxfId="111" priority="113">
      <formula>AND($AL18="女",$DU18="○",OR($DW18="○",$DX18="○"))</formula>
    </cfRule>
  </conditionalFormatting>
  <conditionalFormatting sqref="BG18">
    <cfRule type="expression" dxfId="110" priority="112">
      <formula>AND($AL18="女",$DU18="○",OR($DW18="○",$DX18="○"))</formula>
    </cfRule>
  </conditionalFormatting>
  <conditionalFormatting sqref="AF19:AK19">
    <cfRule type="expression" dxfId="109" priority="106">
      <formula>$AN19=75</formula>
    </cfRule>
  </conditionalFormatting>
  <conditionalFormatting sqref="AP19">
    <cfRule type="expression" dxfId="108" priority="107">
      <formula>$EB19</formula>
    </cfRule>
  </conditionalFormatting>
  <conditionalFormatting sqref="AN19:AO19">
    <cfRule type="expression" dxfId="107" priority="108">
      <formula>AND($AN19=35,$CF19="本人")</formula>
    </cfRule>
    <cfRule type="expression" dxfId="106" priority="109">
      <formula>$AN19=75</formula>
    </cfRule>
    <cfRule type="expression" dxfId="105" priority="110">
      <formula>$DZ19="○"</formula>
    </cfRule>
  </conditionalFormatting>
  <conditionalFormatting sqref="BE19:BF19">
    <cfRule type="expression" dxfId="104" priority="105">
      <formula>AND($AL19="女",MID($EJ19,1,2)="01",$CF19="本人",$DV19="○")</formula>
    </cfRule>
  </conditionalFormatting>
  <conditionalFormatting sqref="BE19:BL19">
    <cfRule type="expression" dxfId="103" priority="104">
      <formula>AND($S19&lt;&gt;"",$AL19="男")</formula>
    </cfRule>
  </conditionalFormatting>
  <conditionalFormatting sqref="AU19">
    <cfRule type="expression" dxfId="102" priority="103">
      <formula>AND($S19&lt;&gt;"",OR($EG19="○",$EC19="○"))</formula>
    </cfRule>
  </conditionalFormatting>
  <conditionalFormatting sqref="BM19:BN19">
    <cfRule type="expression" dxfId="101" priority="100">
      <formula>AND($S19&lt;&gt;"",OR($EG19="○",$EC19="○"))</formula>
    </cfRule>
    <cfRule type="expression" dxfId="100" priority="102">
      <formula>AND($AL19="女",$DU19="○",OR($DW19="○",$DX19="○"))</formula>
    </cfRule>
  </conditionalFormatting>
  <conditionalFormatting sqref="BG19">
    <cfRule type="expression" dxfId="99" priority="101">
      <formula>AND($AL19="女",$DU19="○",OR($DW19="○",$DX19="○"))</formula>
    </cfRule>
  </conditionalFormatting>
  <conditionalFormatting sqref="AF20:AK20">
    <cfRule type="expression" dxfId="98" priority="95">
      <formula>$AN20=75</formula>
    </cfRule>
  </conditionalFormatting>
  <conditionalFormatting sqref="AP20">
    <cfRule type="expression" dxfId="97" priority="96">
      <formula>$EB20</formula>
    </cfRule>
  </conditionalFormatting>
  <conditionalFormatting sqref="AN20:AO20">
    <cfRule type="expression" dxfId="96" priority="97">
      <formula>AND($AN20=35,$CF20="本人")</formula>
    </cfRule>
    <cfRule type="expression" dxfId="95" priority="98">
      <formula>$AN20=75</formula>
    </cfRule>
    <cfRule type="expression" dxfId="94" priority="99">
      <formula>$DZ20="○"</formula>
    </cfRule>
  </conditionalFormatting>
  <conditionalFormatting sqref="BE20:BF20">
    <cfRule type="expression" dxfId="93" priority="94">
      <formula>AND($AL20="女",MID($EJ20,1,2)="01",$CF20="本人",$DV20="○")</formula>
    </cfRule>
  </conditionalFormatting>
  <conditionalFormatting sqref="BE20:BL20">
    <cfRule type="expression" dxfId="92" priority="93">
      <formula>AND($S20&lt;&gt;"",$AL20="男")</formula>
    </cfRule>
  </conditionalFormatting>
  <conditionalFormatting sqref="AU20">
    <cfRule type="expression" dxfId="91" priority="92">
      <formula>AND($S20&lt;&gt;"",OR($EG20="○",$EC20="○"))</formula>
    </cfRule>
  </conditionalFormatting>
  <conditionalFormatting sqref="BM20:BN20">
    <cfRule type="expression" dxfId="90" priority="89">
      <formula>AND($S20&lt;&gt;"",OR($EG20="○",$EC20="○"))</formula>
    </cfRule>
    <cfRule type="expression" dxfId="89" priority="91">
      <formula>AND($AL20="女",$DU20="○",OR($DW20="○",$DX20="○"))</formula>
    </cfRule>
  </conditionalFormatting>
  <conditionalFormatting sqref="BG20">
    <cfRule type="expression" dxfId="88" priority="90">
      <formula>AND($AL20="女",$DU20="○",OR($DW20="○",$DX20="○"))</formula>
    </cfRule>
  </conditionalFormatting>
  <conditionalFormatting sqref="AF21:AK21">
    <cfRule type="expression" dxfId="87" priority="84">
      <formula>$AN21=75</formula>
    </cfRule>
  </conditionalFormatting>
  <conditionalFormatting sqref="AP21">
    <cfRule type="expression" dxfId="86" priority="85">
      <formula>$EB21</formula>
    </cfRule>
  </conditionalFormatting>
  <conditionalFormatting sqref="AN21:AO21">
    <cfRule type="expression" dxfId="85" priority="86">
      <formula>AND($AN21=35,$CF21="本人")</formula>
    </cfRule>
    <cfRule type="expression" dxfId="84" priority="87">
      <formula>$AN21=75</formula>
    </cfRule>
    <cfRule type="expression" dxfId="83" priority="88">
      <formula>$DZ21="○"</formula>
    </cfRule>
  </conditionalFormatting>
  <conditionalFormatting sqref="BE21:BF21">
    <cfRule type="expression" dxfId="82" priority="83">
      <formula>AND($AL21="女",MID($EJ21,1,2)="01",$CF21="本人",$DV21="○")</formula>
    </cfRule>
  </conditionalFormatting>
  <conditionalFormatting sqref="BE21:BL21">
    <cfRule type="expression" dxfId="81" priority="82">
      <formula>AND($S21&lt;&gt;"",$AL21="男")</formula>
    </cfRule>
  </conditionalFormatting>
  <conditionalFormatting sqref="AU21">
    <cfRule type="expression" dxfId="80" priority="81">
      <formula>AND($S21&lt;&gt;"",OR($EG21="○",$EC21="○"))</formula>
    </cfRule>
  </conditionalFormatting>
  <conditionalFormatting sqref="BM21:BN21">
    <cfRule type="expression" dxfId="79" priority="78">
      <formula>AND($S21&lt;&gt;"",OR($EG21="○",$EC21="○"))</formula>
    </cfRule>
    <cfRule type="expression" dxfId="78" priority="80">
      <formula>AND($AL21="女",$DU21="○",OR($DW21="○",$DX21="○"))</formula>
    </cfRule>
  </conditionalFormatting>
  <conditionalFormatting sqref="BG21">
    <cfRule type="expression" dxfId="77" priority="79">
      <formula>AND($AL21="女",$DU21="○",OR($DW21="○",$DX21="○"))</formula>
    </cfRule>
  </conditionalFormatting>
  <conditionalFormatting sqref="AF22:AK22">
    <cfRule type="expression" dxfId="76" priority="73">
      <formula>$AN22=75</formula>
    </cfRule>
  </conditionalFormatting>
  <conditionalFormatting sqref="AP22">
    <cfRule type="expression" dxfId="75" priority="74">
      <formula>$EB22</formula>
    </cfRule>
  </conditionalFormatting>
  <conditionalFormatting sqref="AN22:AO22">
    <cfRule type="expression" dxfId="74" priority="75">
      <formula>AND($AN22=35,$CF22="本人")</formula>
    </cfRule>
    <cfRule type="expression" dxfId="73" priority="76">
      <formula>$AN22=75</formula>
    </cfRule>
    <cfRule type="expression" dxfId="72" priority="77">
      <formula>$DZ22="○"</formula>
    </cfRule>
  </conditionalFormatting>
  <conditionalFormatting sqref="BE22:BF22">
    <cfRule type="expression" dxfId="71" priority="72">
      <formula>AND($AL22="女",MID($EJ22,1,2)="01",$CF22="本人",$DV22="○")</formula>
    </cfRule>
  </conditionalFormatting>
  <conditionalFormatting sqref="BE22:BL22">
    <cfRule type="expression" dxfId="70" priority="71">
      <formula>AND($S22&lt;&gt;"",$AL22="男")</formula>
    </cfRule>
  </conditionalFormatting>
  <conditionalFormatting sqref="AU22">
    <cfRule type="expression" dxfId="69" priority="70">
      <formula>AND($S22&lt;&gt;"",OR($EG22="○",$EC22="○"))</formula>
    </cfRule>
  </conditionalFormatting>
  <conditionalFormatting sqref="BM22:BN22">
    <cfRule type="expression" dxfId="68" priority="67">
      <formula>AND($S22&lt;&gt;"",OR($EG22="○",$EC22="○"))</formula>
    </cfRule>
    <cfRule type="expression" dxfId="67" priority="69">
      <formula>AND($AL22="女",$DU22="○",OR($DW22="○",$DX22="○"))</formula>
    </cfRule>
  </conditionalFormatting>
  <conditionalFormatting sqref="BG22">
    <cfRule type="expression" dxfId="66" priority="68">
      <formula>AND($AL22="女",$DU22="○",OR($DW22="○",$DX22="○"))</formula>
    </cfRule>
  </conditionalFormatting>
  <conditionalFormatting sqref="AF23:AK23">
    <cfRule type="expression" dxfId="65" priority="62">
      <formula>$AN23=75</formula>
    </cfRule>
  </conditionalFormatting>
  <conditionalFormatting sqref="AP23">
    <cfRule type="expression" dxfId="64" priority="63">
      <formula>$EB23</formula>
    </cfRule>
  </conditionalFormatting>
  <conditionalFormatting sqref="AN23:AO23">
    <cfRule type="expression" dxfId="63" priority="64">
      <formula>AND($AN23=35,$CF23="本人")</formula>
    </cfRule>
    <cfRule type="expression" dxfId="62" priority="65">
      <formula>$AN23=75</formula>
    </cfRule>
    <cfRule type="expression" dxfId="61" priority="66">
      <formula>$DZ23="○"</formula>
    </cfRule>
  </conditionalFormatting>
  <conditionalFormatting sqref="BE23:BF23">
    <cfRule type="expression" dxfId="60" priority="61">
      <formula>AND($AL23="女",MID($EJ23,1,2)="01",$CF23="本人",$DV23="○")</formula>
    </cfRule>
  </conditionalFormatting>
  <conditionalFormatting sqref="BE23:BL23">
    <cfRule type="expression" dxfId="59" priority="60">
      <formula>AND($S23&lt;&gt;"",$AL23="男")</formula>
    </cfRule>
  </conditionalFormatting>
  <conditionalFormatting sqref="AU23">
    <cfRule type="expression" dxfId="58" priority="59">
      <formula>AND($S23&lt;&gt;"",OR($EG23="○",$EC23="○"))</formula>
    </cfRule>
  </conditionalFormatting>
  <conditionalFormatting sqref="BM23:BN23">
    <cfRule type="expression" dxfId="57" priority="56">
      <formula>AND($S23&lt;&gt;"",OR($EG23="○",$EC23="○"))</formula>
    </cfRule>
    <cfRule type="expression" dxfId="56" priority="58">
      <formula>AND($AL23="女",$DU23="○",OR($DW23="○",$DX23="○"))</formula>
    </cfRule>
  </conditionalFormatting>
  <conditionalFormatting sqref="BG23">
    <cfRule type="expression" dxfId="55" priority="57">
      <formula>AND($AL23="女",$DU23="○",OR($DW23="○",$DX23="○"))</formula>
    </cfRule>
  </conditionalFormatting>
  <conditionalFormatting sqref="AF24:AK24">
    <cfRule type="expression" dxfId="54" priority="51">
      <formula>$AN24=75</formula>
    </cfRule>
  </conditionalFormatting>
  <conditionalFormatting sqref="AP24">
    <cfRule type="expression" dxfId="53" priority="52">
      <formula>$EB24</formula>
    </cfRule>
  </conditionalFormatting>
  <conditionalFormatting sqref="AN24:AO24">
    <cfRule type="expression" dxfId="52" priority="53">
      <formula>AND($AN24=35,$CF24="本人")</formula>
    </cfRule>
    <cfRule type="expression" dxfId="51" priority="54">
      <formula>$AN24=75</formula>
    </cfRule>
    <cfRule type="expression" dxfId="50" priority="55">
      <formula>$DZ24="○"</formula>
    </cfRule>
  </conditionalFormatting>
  <conditionalFormatting sqref="BE24:BF24">
    <cfRule type="expression" dxfId="49" priority="50">
      <formula>AND($AL24="女",MID($EJ24,1,2)="01",$CF24="本人",$DV24="○")</formula>
    </cfRule>
  </conditionalFormatting>
  <conditionalFormatting sqref="BE24:BL24">
    <cfRule type="expression" dxfId="48" priority="49">
      <formula>AND($S24&lt;&gt;"",$AL24="男")</formula>
    </cfRule>
  </conditionalFormatting>
  <conditionalFormatting sqref="AU24">
    <cfRule type="expression" dxfId="47" priority="48">
      <formula>AND($S24&lt;&gt;"",OR($EG24="○",$EC24="○"))</formula>
    </cfRule>
  </conditionalFormatting>
  <conditionalFormatting sqref="BM24:BN24">
    <cfRule type="expression" dxfId="46" priority="45">
      <formula>AND($S24&lt;&gt;"",OR($EG24="○",$EC24="○"))</formula>
    </cfRule>
    <cfRule type="expression" dxfId="45" priority="47">
      <formula>AND($AL24="女",$DU24="○",OR($DW24="○",$DX24="○"))</formula>
    </cfRule>
  </conditionalFormatting>
  <conditionalFormatting sqref="BG24">
    <cfRule type="expression" dxfId="44" priority="46">
      <formula>AND($AL24="女",$DU24="○",OR($DW24="○",$DX24="○"))</formula>
    </cfRule>
  </conditionalFormatting>
  <conditionalFormatting sqref="AF25:AK25">
    <cfRule type="expression" dxfId="43" priority="40">
      <formula>$AN25=75</formula>
    </cfRule>
  </conditionalFormatting>
  <conditionalFormatting sqref="AP25">
    <cfRule type="expression" dxfId="42" priority="41">
      <formula>$EB25</formula>
    </cfRule>
  </conditionalFormatting>
  <conditionalFormatting sqref="AN25:AO25">
    <cfRule type="expression" dxfId="41" priority="42">
      <formula>AND($AN25=35,$CF25="本人")</formula>
    </cfRule>
    <cfRule type="expression" dxfId="40" priority="43">
      <formula>$AN25=75</formula>
    </cfRule>
    <cfRule type="expression" dxfId="39" priority="44">
      <formula>$DZ25="○"</formula>
    </cfRule>
  </conditionalFormatting>
  <conditionalFormatting sqref="BE25:BF25">
    <cfRule type="expression" dxfId="38" priority="39">
      <formula>AND($AL25="女",MID($EJ25,1,2)="01",$CF25="本人",$DV25="○")</formula>
    </cfRule>
  </conditionalFormatting>
  <conditionalFormatting sqref="BE25:BL25">
    <cfRule type="expression" dxfId="37" priority="38">
      <formula>AND($S25&lt;&gt;"",$AL25="男")</formula>
    </cfRule>
  </conditionalFormatting>
  <conditionalFormatting sqref="AU25">
    <cfRule type="expression" dxfId="36" priority="37">
      <formula>AND($S25&lt;&gt;"",OR($EG25="○",$EC25="○"))</formula>
    </cfRule>
  </conditionalFormatting>
  <conditionalFormatting sqref="BM25:BN25">
    <cfRule type="expression" dxfId="35" priority="34">
      <formula>AND($S25&lt;&gt;"",OR($EG25="○",$EC25="○"))</formula>
    </cfRule>
    <cfRule type="expression" dxfId="34" priority="36">
      <formula>AND($AL25="女",$DU25="○",OR($DW25="○",$DX25="○"))</formula>
    </cfRule>
  </conditionalFormatting>
  <conditionalFormatting sqref="BG25">
    <cfRule type="expression" dxfId="33" priority="35">
      <formula>AND($AL25="女",$DU25="○",OR($DW25="○",$DX25="○"))</formula>
    </cfRule>
  </conditionalFormatting>
  <conditionalFormatting sqref="AF26:AK26">
    <cfRule type="expression" dxfId="32" priority="29">
      <formula>$AN26=75</formula>
    </cfRule>
  </conditionalFormatting>
  <conditionalFormatting sqref="AP26">
    <cfRule type="expression" dxfId="31" priority="30">
      <formula>$EB26</formula>
    </cfRule>
  </conditionalFormatting>
  <conditionalFormatting sqref="AN26:AO26">
    <cfRule type="expression" dxfId="30" priority="31">
      <formula>AND($AN26=35,$CF26="本人")</formula>
    </cfRule>
    <cfRule type="expression" dxfId="29" priority="32">
      <formula>$AN26=75</formula>
    </cfRule>
    <cfRule type="expression" dxfId="28" priority="33">
      <formula>$DZ26="○"</formula>
    </cfRule>
  </conditionalFormatting>
  <conditionalFormatting sqref="BE26:BF26">
    <cfRule type="expression" dxfId="27" priority="28">
      <formula>AND($AL26="女",MID($EJ26,1,2)="01",$CF26="本人",$DV26="○")</formula>
    </cfRule>
  </conditionalFormatting>
  <conditionalFormatting sqref="BE26:BL26">
    <cfRule type="expression" dxfId="26" priority="27">
      <formula>AND($S26&lt;&gt;"",$AL26="男")</formula>
    </cfRule>
  </conditionalFormatting>
  <conditionalFormatting sqref="AU26">
    <cfRule type="expression" dxfId="25" priority="26">
      <formula>AND($S26&lt;&gt;"",OR($EG26="○",$EC26="○"))</formula>
    </cfRule>
  </conditionalFormatting>
  <conditionalFormatting sqref="BM26:BN26">
    <cfRule type="expression" dxfId="24" priority="23">
      <formula>AND($S26&lt;&gt;"",OR($EG26="○",$EC26="○"))</formula>
    </cfRule>
    <cfRule type="expression" dxfId="23" priority="25">
      <formula>AND($AL26="女",$DU26="○",OR($DW26="○",$DX26="○"))</formula>
    </cfRule>
  </conditionalFormatting>
  <conditionalFormatting sqref="BG26">
    <cfRule type="expression" dxfId="22" priority="24">
      <formula>AND($AL26="女",$DU26="○",OR($DW26="○",$DX26="○"))</formula>
    </cfRule>
  </conditionalFormatting>
  <conditionalFormatting sqref="AF27:AK27">
    <cfRule type="expression" dxfId="21" priority="18">
      <formula>$AN27=75</formula>
    </cfRule>
  </conditionalFormatting>
  <conditionalFormatting sqref="AP27">
    <cfRule type="expression" dxfId="20" priority="19">
      <formula>$EB27</formula>
    </cfRule>
  </conditionalFormatting>
  <conditionalFormatting sqref="AN27:AO27">
    <cfRule type="expression" dxfId="19" priority="20">
      <formula>AND($AN27=35,$CF27="本人")</formula>
    </cfRule>
    <cfRule type="expression" dxfId="18" priority="21">
      <formula>$AN27=75</formula>
    </cfRule>
    <cfRule type="expression" dxfId="17" priority="22">
      <formula>$DZ27="○"</formula>
    </cfRule>
  </conditionalFormatting>
  <conditionalFormatting sqref="BE27:BF27">
    <cfRule type="expression" dxfId="16" priority="17">
      <formula>AND($AL27="女",MID($EJ27,1,2)="01",$CF27="本人",$DV27="○")</formula>
    </cfRule>
  </conditionalFormatting>
  <conditionalFormatting sqref="BE27:BL27">
    <cfRule type="expression" dxfId="15" priority="16">
      <formula>AND($S27&lt;&gt;"",$AL27="男")</formula>
    </cfRule>
  </conditionalFormatting>
  <conditionalFormatting sqref="AU27">
    <cfRule type="expression" dxfId="14" priority="15">
      <formula>AND($S27&lt;&gt;"",OR($EG27="○",$EC27="○"))</formula>
    </cfRule>
  </conditionalFormatting>
  <conditionalFormatting sqref="BM27:BN27">
    <cfRule type="expression" dxfId="13" priority="12">
      <formula>AND($S27&lt;&gt;"",OR($EG27="○",$EC27="○"))</formula>
    </cfRule>
    <cfRule type="expression" dxfId="12" priority="14">
      <formula>AND($AL27="女",$DU27="○",OR($DW27="○",$DX27="○"))</formula>
    </cfRule>
  </conditionalFormatting>
  <conditionalFormatting sqref="BG27">
    <cfRule type="expression" dxfId="11" priority="13">
      <formula>AND($AL27="女",$DU27="○",OR($DW27="○",$DX27="○"))</formula>
    </cfRule>
  </conditionalFormatting>
  <conditionalFormatting sqref="AF28:AK28">
    <cfRule type="expression" dxfId="10" priority="7">
      <formula>$AN28=75</formula>
    </cfRule>
  </conditionalFormatting>
  <conditionalFormatting sqref="AP28">
    <cfRule type="expression" dxfId="9" priority="8">
      <formula>$EB28</formula>
    </cfRule>
  </conditionalFormatting>
  <conditionalFormatting sqref="AN28:AO28">
    <cfRule type="expression" dxfId="8" priority="9">
      <formula>AND($AN28=35,$CF28="本人")</formula>
    </cfRule>
    <cfRule type="expression" dxfId="7" priority="10">
      <formula>$AN28=75</formula>
    </cfRule>
    <cfRule type="expression" dxfId="6" priority="11">
      <formula>$DZ28="○"</formula>
    </cfRule>
  </conditionalFormatting>
  <conditionalFormatting sqref="BE28:BF28">
    <cfRule type="expression" dxfId="5" priority="6">
      <formula>AND($AL28="女",MID($EJ28,1,2)="01",$CF28="本人",$DV28="○")</formula>
    </cfRule>
  </conditionalFormatting>
  <conditionalFormatting sqref="BE28:BL28">
    <cfRule type="expression" dxfId="4" priority="5">
      <formula>AND($S28&lt;&gt;"",$AL28="男")</formula>
    </cfRule>
  </conditionalFormatting>
  <conditionalFormatting sqref="AU28">
    <cfRule type="expression" dxfId="3" priority="4">
      <formula>AND($S28&lt;&gt;"",OR($EG28="○",$EC28="○"))</formula>
    </cfRule>
  </conditionalFormatting>
  <conditionalFormatting sqref="BM28:BN28">
    <cfRule type="expression" dxfId="2" priority="1">
      <formula>AND($S28&lt;&gt;"",OR($EG28="○",$EC28="○"))</formula>
    </cfRule>
    <cfRule type="expression" dxfId="1" priority="3">
      <formula>AND($AL28="女",$DU28="○",OR($DW28="○",$DX28="○"))</formula>
    </cfRule>
  </conditionalFormatting>
  <conditionalFormatting sqref="BG28">
    <cfRule type="expression" dxfId="0" priority="2">
      <formula>AND($AL28="女",$DU28="○",OR($DW28="○",$DX28="○"))</formula>
    </cfRule>
  </conditionalFormatting>
  <pageMargins left="0.59055118110236227" right="0" top="0.59055118110236227" bottom="0" header="0.31496062992125984" footer="0.31496062992125984"/>
  <pageSetup paperSize="8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Sheet1 (2)</vt:lpstr>
      <vt:lpstr>'Sheet1 (2)'!・健歴_受診日.申込団体コード_1</vt:lpstr>
      <vt:lpstr>'Sheet1 (2)'!・健歴_受診日.申込団体印字名称_1</vt:lpstr>
      <vt:lpstr>'Sheet1 (2)'!Print_Area</vt:lpstr>
      <vt:lpstr>'Sheet1 (2)'!Print_Titles</vt:lpstr>
      <vt:lpstr>'Sheet1 (2)'!V・健歴_受診日.定数_画面指定_対象期間_開始_1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N2KES104</dc:creator>
  <cp:lastModifiedBy>N2KES104</cp:lastModifiedBy>
  <cp:lastPrinted>2026-01-22T08:14:02Z</cp:lastPrinted>
  <dcterms:created xsi:type="dcterms:W3CDTF">2026-01-22T08:13:57Z</dcterms:created>
  <dcterms:modified xsi:type="dcterms:W3CDTF">2026-01-22T08:15:43Z</dcterms:modified>
</cp:coreProperties>
</file>